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Cronograma" sheetId="1" r:id="rId1"/>
    <sheet name="Planilha" sheetId="2" r:id="rId2"/>
  </sheets>
  <definedNames>
    <definedName name="_xlnm.Print_Area" localSheetId="0">'Cronograma'!$A$1:$M$28</definedName>
    <definedName name="_xlnm.Print_Area" localSheetId="1">'Planilha'!$A$1:$I$46</definedName>
    <definedName name="_xlnm.Print_Titles" localSheetId="1">'Planilha'!$1:$9</definedName>
  </definedNames>
  <calcPr fullCalcOnLoad="1"/>
</workbook>
</file>

<file path=xl/sharedStrings.xml><?xml version="1.0" encoding="utf-8"?>
<sst xmlns="http://schemas.openxmlformats.org/spreadsheetml/2006/main" count="149" uniqueCount="121">
  <si>
    <t>UNID</t>
  </si>
  <si>
    <t>P. UNIT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</si>
  <si>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</si>
  <si>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3</t>
    </r>
  </si>
  <si>
    <t>m²</t>
  </si>
  <si>
    <t>m</t>
  </si>
  <si>
    <t>1.3</t>
  </si>
  <si>
    <t>m³</t>
  </si>
  <si>
    <t>1.5</t>
  </si>
  <si>
    <t>ITEM</t>
  </si>
  <si>
    <t>ESPECIFICAÇÃO</t>
  </si>
  <si>
    <t>1.1</t>
  </si>
  <si>
    <t>1.2</t>
  </si>
  <si>
    <t>2.1</t>
  </si>
  <si>
    <t>2.2</t>
  </si>
  <si>
    <t>2.3</t>
  </si>
  <si>
    <t>3.1</t>
  </si>
  <si>
    <t>ESTRUTURA METÁLICA</t>
  </si>
  <si>
    <t>4.1</t>
  </si>
  <si>
    <t>5.1</t>
  </si>
  <si>
    <t>5.2</t>
  </si>
  <si>
    <t>5.3</t>
  </si>
  <si>
    <t>6.1</t>
  </si>
  <si>
    <t>PINTURA</t>
  </si>
  <si>
    <t>INSTALAÇÕES ELÉTRICAS</t>
  </si>
  <si>
    <t>8.1</t>
  </si>
  <si>
    <t xml:space="preserve">QUANT </t>
  </si>
  <si>
    <t xml:space="preserve">P.TOTAL </t>
  </si>
  <si>
    <t>PREFEITURA MUNICIPAL DE PIRASSUNUNGA</t>
  </si>
  <si>
    <t xml:space="preserve"> </t>
  </si>
  <si>
    <t>Escavação de material de 1ª categoria (blocos de fundação).</t>
  </si>
  <si>
    <t>Lastro de brita</t>
  </si>
  <si>
    <t xml:space="preserve">COBERTURA </t>
  </si>
  <si>
    <t>CRONOGRAMA FÍSICO FINANCEIRO</t>
  </si>
  <si>
    <t xml:space="preserve">                     PREFEITURA MUNICIPAL  </t>
  </si>
  <si>
    <t>PIRASSUNUNGA</t>
  </si>
  <si>
    <t>DISCRIMINAÇÃO DOS SERVIÇOS</t>
  </si>
  <si>
    <t>VALOR(R$)</t>
  </si>
  <si>
    <t>1 mês</t>
  </si>
  <si>
    <t xml:space="preserve">2 mês </t>
  </si>
  <si>
    <t>SUB-TOTAL</t>
  </si>
  <si>
    <t>VALOR DO PERÍODO</t>
  </si>
  <si>
    <t>VALOR ACUMULADO</t>
  </si>
  <si>
    <t>PERCENTUAL DO PERÍODO</t>
  </si>
  <si>
    <t>PERCENTUAL ACUMULADO</t>
  </si>
  <si>
    <t xml:space="preserve">3 mês </t>
  </si>
  <si>
    <t>Kg</t>
  </si>
  <si>
    <t>Retirada de telhas tipo Kalhetão com reaproveitamento no mesmo local (Sala de Controle, Ponto e Recepção)</t>
  </si>
  <si>
    <t>ESTRUTURA DE CONCRETO- Infra e Superestrutura</t>
  </si>
  <si>
    <t>Forma de madeira para utilização 2 vezes</t>
  </si>
  <si>
    <t>Armação de aço ø1/4 à ø3/8- para blocos e pilares,incl. Montagem</t>
  </si>
  <si>
    <t>2.4</t>
  </si>
  <si>
    <t>Estaca tipo broca  ø 25 cm prof=3,50m COMPLETA</t>
  </si>
  <si>
    <t>Demolição de alvenaria em bloco de concreto s/ aproveitamento</t>
  </si>
  <si>
    <t>1.4</t>
  </si>
  <si>
    <t>SERVIÇOS PRELIMINARES / ESCAVAÇÃO/ DEMOLIÇÃO</t>
  </si>
  <si>
    <t>Complemento de alvenaria parede(sala de controle, ponto e recepção)</t>
  </si>
  <si>
    <t>4.2</t>
  </si>
  <si>
    <t>4.3</t>
  </si>
  <si>
    <t>4.4</t>
  </si>
  <si>
    <t>07.02.004fde/jan2021</t>
  </si>
  <si>
    <t>Estrutura metálica em arco para cobertura em fechamento em chapa de aço nas treliças, terças em perfil U conforme projeto básico e especificações</t>
  </si>
  <si>
    <t>07.03.132fde/jan2021</t>
  </si>
  <si>
    <t>Cobertura com telha galvalume inclusive acessórios  e=0,65mm</t>
  </si>
  <si>
    <t>calhas chapa galvanizada nº26 corte 33</t>
  </si>
  <si>
    <t xml:space="preserve">rufos chapa galvanizada nº26 </t>
  </si>
  <si>
    <t>condutores PVC ø3" e acessórios</t>
  </si>
  <si>
    <t>08.11.052fde/jan2021</t>
  </si>
  <si>
    <t>08.12.040fde/jan2021</t>
  </si>
  <si>
    <t>08.12.021fde/jan2021</t>
  </si>
  <si>
    <t>Alvenaria de fechamento platibanda( sala controle, ponto e recepção)</t>
  </si>
  <si>
    <t>vergas</t>
  </si>
  <si>
    <t>5.4</t>
  </si>
  <si>
    <t>04.01.033fde/jan2021</t>
  </si>
  <si>
    <t>04.01.058fde/jan2021</t>
  </si>
  <si>
    <t xml:space="preserve">Chapisco </t>
  </si>
  <si>
    <t>Emboço paulista</t>
  </si>
  <si>
    <t>12.04.004fde/jan2021</t>
  </si>
  <si>
    <t>12.04.006fde/jan2021</t>
  </si>
  <si>
    <t>recolocação de telhas kalhetão com recorte e reposição (sala de ponto, controle e recepção)</t>
  </si>
  <si>
    <t>4.5</t>
  </si>
  <si>
    <t>15.01.004fde/jan2021</t>
  </si>
  <si>
    <t>07.70.055fde/jan2021</t>
  </si>
  <si>
    <t>Pintura látex acrílico inclus. Preparo- duas demãos</t>
  </si>
  <si>
    <t>Pintura em estrutura metálica inclusive telhas parte interna em esmalte a base de água na cor branca</t>
  </si>
  <si>
    <t>06.02.088fde/jan2021</t>
  </si>
  <si>
    <t>Complementação do Portão metálico  de entrada conforme modelo existente (metalon)de correr sobre trilho(12,90x2,30m), com o aproveitamento do existente.</t>
  </si>
  <si>
    <t>Serviços de serralheria/pedreiro assentamento de trilhos e funcionamento do conjunto Portão de entrada em viga de concreto e trilho</t>
  </si>
  <si>
    <t>95956 sinapi març/2021</t>
  </si>
  <si>
    <t>Será executada pelo Setor de Elétrica da Secretaria Municipal de Obras e Serviços</t>
  </si>
  <si>
    <t>Gradil metáltico tipo eletrofundido  h=1718mm c=2170 e montante p/ gradil eletrofundido h=2114, galvanizado com pintura eletrostática</t>
  </si>
  <si>
    <t xml:space="preserve">Portão de entrada em gradil metáltico tipo eletrofundido  h=1718mm c=2170 e montante p/ gradil eletrofundido h=2114, galvanizado com pintura eletrostática </t>
  </si>
  <si>
    <t>16.01.091fde/jan2021</t>
  </si>
  <si>
    <t>Pintura esmalte sintético para portão metálico cor amarelo</t>
  </si>
  <si>
    <t>01.05.001fde/jan2021</t>
  </si>
  <si>
    <t>01.07.002fde/jan2021</t>
  </si>
  <si>
    <t>07.60.060fde/jan2021</t>
  </si>
  <si>
    <t>04.50.001fde/jan2021</t>
  </si>
  <si>
    <t>Placa da obra obrigatória de acordo com o CREA -SP</t>
  </si>
  <si>
    <t>de responsabilidade da Contratada</t>
  </si>
  <si>
    <t>02.02.026fde/jan2021</t>
  </si>
  <si>
    <t>03.01.001fde/jan2021</t>
  </si>
  <si>
    <t>03.02.002fde/jan2021</t>
  </si>
  <si>
    <t xml:space="preserve">Concreto dosado e lançado  fck = 20 Mpa </t>
  </si>
  <si>
    <t>03.03.014fde/jan2021</t>
  </si>
  <si>
    <t>Código Sinapi março/2021 sem desoneração e FDE jan/2021 sem desoneração</t>
  </si>
  <si>
    <t>SECRETARIA MUNICIPAL DE OBRAS E SERVIÇOS</t>
  </si>
  <si>
    <t>Data: 12/05/2021</t>
  </si>
  <si>
    <t>Av. Germano Dix, 3527- Jardim Carlos Gomes (antigo Posto de Monta)</t>
  </si>
  <si>
    <r>
      <t xml:space="preserve">Obra ou Serviço: </t>
    </r>
    <r>
      <rPr>
        <b/>
        <vertAlign val="superscript"/>
        <sz val="14"/>
        <rFont val="Arial"/>
        <family val="2"/>
      </rPr>
      <t>COBERTURA DA PORTARIA DO PÁTIO MUNICIPAL</t>
    </r>
  </si>
  <si>
    <t>TOTAL DOS SERVIÇOS</t>
  </si>
  <si>
    <t>7.1</t>
  </si>
  <si>
    <t>7.2</t>
  </si>
  <si>
    <t>7.3</t>
  </si>
  <si>
    <t>7.4</t>
  </si>
  <si>
    <t>6.2</t>
  </si>
  <si>
    <t>6.3</t>
  </si>
  <si>
    <r>
      <t xml:space="preserve">PROJETO: </t>
    </r>
    <r>
      <rPr>
        <b/>
        <sz val="7"/>
        <rFont val="Arial"/>
        <family val="2"/>
      </rPr>
      <t>Cobertura da Portaria do Pátio Municipal</t>
    </r>
  </si>
  <si>
    <t>LOCAL: Secretaria Municipal de Obras e Serviços - Pátio Municipal</t>
  </si>
  <si>
    <t>execução pelo Setor Elétrica da Secretaria Municipal de Obras e Serviços</t>
  </si>
  <si>
    <t>Fechamento em Portão  e gradil metálico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</si>
</sst>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;[Red]0.00"/>
    <numFmt numFmtId="173" formatCode="0.000"/>
    <numFmt numFmtId="174" formatCode="0.0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R$&quot;\ #,##0.00"/>
  </numFmts>
  <fonts count="5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8"/>
      <name val="Arial"/>
      <family val="2"/>
    </font>
    <font>
      <b/>
      <vertAlign val="superscript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justify"/>
    </xf>
    <xf numFmtId="0" fontId="8" fillId="0" borderId="0" xfId="0" applyFont="1" applyAlignment="1">
      <alignment horizontal="justify"/>
    </xf>
    <xf numFmtId="4" fontId="6" fillId="33" borderId="11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" fontId="0" fillId="33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1" fontId="5" fillId="0" borderId="13" xfId="56" applyFont="1" applyBorder="1" applyAlignment="1">
      <alignment/>
    </xf>
    <xf numFmtId="171" fontId="15" fillId="0" borderId="13" xfId="56" applyFont="1" applyBorder="1" applyAlignment="1">
      <alignment/>
    </xf>
    <xf numFmtId="9" fontId="5" fillId="0" borderId="13" xfId="56" applyNumberFormat="1" applyFont="1" applyBorder="1" applyAlignment="1">
      <alignment/>
    </xf>
    <xf numFmtId="9" fontId="15" fillId="0" borderId="13" xfId="56" applyNumberFormat="1" applyFont="1" applyBorder="1" applyAlignment="1">
      <alignment/>
    </xf>
    <xf numFmtId="171" fontId="16" fillId="0" borderId="13" xfId="56" applyFont="1" applyBorder="1" applyAlignment="1">
      <alignment/>
    </xf>
    <xf numFmtId="171" fontId="17" fillId="0" borderId="13" xfId="56" applyFont="1" applyBorder="1" applyAlignment="1">
      <alignment/>
    </xf>
    <xf numFmtId="171" fontId="18" fillId="0" borderId="13" xfId="56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71" fontId="5" fillId="0" borderId="20" xfId="56" applyFont="1" applyBorder="1" applyAlignment="1">
      <alignment horizontal="center"/>
    </xf>
    <xf numFmtId="171" fontId="5" fillId="0" borderId="11" xfId="56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4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4" fontId="6" fillId="33" borderId="12" xfId="0" applyNumberFormat="1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4" fontId="19" fillId="0" borderId="12" xfId="0" applyNumberFormat="1" applyFont="1" applyBorder="1" applyAlignment="1">
      <alignment horizontal="left" vertical="top" wrapText="1"/>
    </xf>
    <xf numFmtId="4" fontId="19" fillId="0" borderId="14" xfId="0" applyNumberFormat="1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horizontal="left" wrapText="1"/>
    </xf>
    <xf numFmtId="0" fontId="19" fillId="0" borderId="12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4" fontId="19" fillId="0" borderId="12" xfId="0" applyNumberFormat="1" applyFont="1" applyBorder="1" applyAlignment="1">
      <alignment horizontal="left" wrapText="1"/>
    </xf>
    <xf numFmtId="4" fontId="19" fillId="0" borderId="14" xfId="0" applyNumberFormat="1" applyFont="1" applyBorder="1" applyAlignment="1">
      <alignment horizontal="left" wrapText="1"/>
    </xf>
    <xf numFmtId="4" fontId="6" fillId="33" borderId="15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0" fillId="0" borderId="3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4" fontId="6" fillId="33" borderId="31" xfId="0" applyNumberFormat="1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5" fillId="0" borderId="1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33" borderId="38" xfId="0" applyNumberFormat="1" applyFont="1" applyFill="1" applyBorder="1" applyAlignment="1">
      <alignment horizontal="center"/>
    </xf>
    <xf numFmtId="4" fontId="6" fillId="33" borderId="30" xfId="0" applyNumberFormat="1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left"/>
    </xf>
    <xf numFmtId="4" fontId="0" fillId="0" borderId="12" xfId="0" applyNumberFormat="1" applyFont="1" applyBorder="1" applyAlignment="1">
      <alignment horizontal="left" vertical="justify"/>
    </xf>
    <xf numFmtId="4" fontId="0" fillId="0" borderId="14" xfId="0" applyNumberFormat="1" applyFont="1" applyBorder="1" applyAlignment="1">
      <alignment horizontal="left" vertical="justify"/>
    </xf>
    <xf numFmtId="4" fontId="0" fillId="0" borderId="12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justify"/>
    </xf>
    <xf numFmtId="4" fontId="0" fillId="0" borderId="13" xfId="0" applyNumberFormat="1" applyFont="1" applyBorder="1" applyAlignment="1">
      <alignment horizontal="justify"/>
    </xf>
    <xf numFmtId="4" fontId="6" fillId="33" borderId="12" xfId="0" applyNumberFormat="1" applyFont="1" applyFill="1" applyBorder="1" applyAlignment="1">
      <alignment horizontal="left" wrapText="1"/>
    </xf>
    <xf numFmtId="4" fontId="6" fillId="33" borderId="14" xfId="0" applyNumberFormat="1" applyFont="1" applyFill="1" applyBorder="1" applyAlignment="1">
      <alignment horizontal="left" wrapText="1"/>
    </xf>
    <xf numFmtId="0" fontId="4" fillId="0" borderId="34" xfId="52" applyFont="1" applyBorder="1" applyAlignment="1">
      <alignment horizontal="center"/>
      <protection/>
    </xf>
    <xf numFmtId="0" fontId="4" fillId="0" borderId="35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33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33" xfId="52" applyFont="1" applyBorder="1" applyAlignment="1">
      <alignment horizontal="center"/>
      <protection/>
    </xf>
    <xf numFmtId="0" fontId="7" fillId="0" borderId="0" xfId="52" applyFont="1" applyBorder="1" applyAlignment="1">
      <alignment horizontal="left"/>
      <protection/>
    </xf>
    <xf numFmtId="0" fontId="7" fillId="0" borderId="33" xfId="52" applyFont="1" applyBorder="1" applyAlignment="1">
      <alignment horizontal="left"/>
      <protection/>
    </xf>
    <xf numFmtId="0" fontId="0" fillId="0" borderId="17" xfId="52" applyFont="1" applyBorder="1" applyAlignment="1">
      <alignment horizontal="center" wrapText="1"/>
      <protection/>
    </xf>
    <xf numFmtId="4" fontId="0" fillId="0" borderId="12" xfId="0" applyNumberFormat="1" applyFont="1" applyBorder="1" applyAlignment="1">
      <alignment horizontal="justify" wrapText="1"/>
    </xf>
    <xf numFmtId="4" fontId="0" fillId="0" borderId="14" xfId="0" applyNumberFormat="1" applyFont="1" applyBorder="1" applyAlignment="1">
      <alignment horizontal="justify" wrapText="1"/>
    </xf>
    <xf numFmtId="4" fontId="0" fillId="0" borderId="12" xfId="0" applyNumberFormat="1" applyFont="1" applyBorder="1" applyAlignment="1">
      <alignment horizontal="left" vertical="justify"/>
    </xf>
    <xf numFmtId="4" fontId="6" fillId="33" borderId="31" xfId="0" applyNumberFormat="1" applyFont="1" applyFill="1" applyBorder="1" applyAlignment="1">
      <alignment horizontal="left"/>
    </xf>
    <xf numFmtId="4" fontId="6" fillId="33" borderId="39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0" fontId="49" fillId="0" borderId="40" xfId="51" applyFont="1" applyFill="1" applyBorder="1" applyAlignment="1">
      <alignment horizontal="left" vertical="center" wrapText="1"/>
      <protection/>
    </xf>
    <xf numFmtId="0" fontId="49" fillId="0" borderId="41" xfId="51" applyFont="1" applyFill="1" applyBorder="1" applyAlignment="1">
      <alignment horizontal="left" vertical="center" wrapText="1"/>
      <protection/>
    </xf>
    <xf numFmtId="4" fontId="0" fillId="0" borderId="42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justify" wrapText="1"/>
    </xf>
    <xf numFmtId="4" fontId="0" fillId="0" borderId="42" xfId="0" applyNumberFormat="1" applyFont="1" applyBorder="1" applyAlignment="1">
      <alignment horizontal="center" vertical="justify" wrapText="1"/>
    </xf>
    <xf numFmtId="4" fontId="0" fillId="0" borderId="26" xfId="0" applyNumberFormat="1" applyFont="1" applyBorder="1" applyAlignment="1">
      <alignment horizontal="center" vertical="justify" wrapText="1"/>
    </xf>
    <xf numFmtId="4" fontId="0" fillId="0" borderId="12" xfId="0" applyNumberFormat="1" applyFont="1" applyBorder="1" applyAlignment="1">
      <alignment horizontal="left" vertical="top" wrapText="1"/>
    </xf>
    <xf numFmtId="4" fontId="0" fillId="0" borderId="14" xfId="0" applyNumberFormat="1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38" fillId="0" borderId="10" xfId="52" applyFont="1" applyBorder="1" applyAlignment="1">
      <alignment horizontal="left"/>
      <protection/>
    </xf>
    <xf numFmtId="0" fontId="38" fillId="0" borderId="0" xfId="52" applyFont="1" applyBorder="1" applyAlignment="1">
      <alignment horizontal="left"/>
      <protection/>
    </xf>
    <xf numFmtId="0" fontId="4" fillId="0" borderId="36" xfId="52" applyFont="1" applyBorder="1" applyAlignment="1">
      <alignment horizontal="center"/>
      <protection/>
    </xf>
    <xf numFmtId="0" fontId="4" fillId="0" borderId="37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180" fontId="0" fillId="33" borderId="18" xfId="0" applyNumberFormat="1" applyFont="1" applyFill="1" applyBorder="1" applyAlignment="1">
      <alignment/>
    </xf>
    <xf numFmtId="180" fontId="6" fillId="33" borderId="38" xfId="0" applyNumberFormat="1" applyFont="1" applyFill="1" applyBorder="1" applyAlignment="1">
      <alignment horizontal="center"/>
    </xf>
    <xf numFmtId="180" fontId="6" fillId="33" borderId="18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4" fontId="10" fillId="0" borderId="21" xfId="0" applyNumberFormat="1" applyFont="1" applyBorder="1" applyAlignment="1">
      <alignment horizontal="center" wrapText="1"/>
    </xf>
    <xf numFmtId="4" fontId="10" fillId="0" borderId="22" xfId="0" applyNumberFormat="1" applyFont="1" applyBorder="1" applyAlignment="1">
      <alignment horizontal="center" wrapText="1"/>
    </xf>
    <xf numFmtId="4" fontId="10" fillId="0" borderId="23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24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171" fontId="10" fillId="0" borderId="20" xfId="56" applyFont="1" applyBorder="1" applyAlignment="1">
      <alignment horizontal="center"/>
    </xf>
    <xf numFmtId="171" fontId="10" fillId="0" borderId="11" xfId="56" applyFont="1" applyBorder="1" applyAlignment="1">
      <alignment horizontal="center"/>
    </xf>
    <xf numFmtId="171" fontId="5" fillId="0" borderId="22" xfId="56" applyFont="1" applyBorder="1" applyAlignment="1">
      <alignment horizontal="center"/>
    </xf>
    <xf numFmtId="171" fontId="5" fillId="0" borderId="23" xfId="56" applyFont="1" applyBorder="1" applyAlignment="1">
      <alignment horizontal="center"/>
    </xf>
    <xf numFmtId="171" fontId="5" fillId="0" borderId="15" xfId="56" applyFont="1" applyBorder="1" applyAlignment="1">
      <alignment horizontal="center"/>
    </xf>
    <xf numFmtId="171" fontId="5" fillId="0" borderId="24" xfId="56" applyFont="1" applyBorder="1" applyAlignment="1">
      <alignment horizontal="center"/>
    </xf>
    <xf numFmtId="171" fontId="5" fillId="0" borderId="25" xfId="56" applyFont="1" applyBorder="1" applyAlignment="1">
      <alignment horizontal="center"/>
    </xf>
    <xf numFmtId="171" fontId="5" fillId="0" borderId="21" xfId="56" applyFont="1" applyBorder="1" applyAlignment="1">
      <alignment horizontal="center"/>
    </xf>
    <xf numFmtId="4" fontId="5" fillId="0" borderId="13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32" xfId="0" applyFont="1" applyBorder="1" applyAlignment="1">
      <alignment/>
    </xf>
  </cellXfs>
  <cellStyles count="52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_Plan1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28575</xdr:rowOff>
    </xdr:from>
    <xdr:to>
      <xdr:col>12</xdr:col>
      <xdr:colOff>409575</xdr:colOff>
      <xdr:row>3</xdr:row>
      <xdr:rowOff>123825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285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495300</xdr:colOff>
      <xdr:row>5</xdr:row>
      <xdr:rowOff>9525</xdr:rowOff>
    </xdr:to>
    <xdr:pic>
      <xdr:nvPicPr>
        <xdr:cNvPr id="1" name="Imagem 1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M28"/>
    </sheetView>
  </sheetViews>
  <sheetFormatPr defaultColWidth="9.140625" defaultRowHeight="12.75"/>
  <cols>
    <col min="5" max="5" width="6.8515625" style="0" customWidth="1"/>
    <col min="6" max="6" width="12.421875" style="0" customWidth="1"/>
    <col min="7" max="7" width="10.00390625" style="0" customWidth="1"/>
    <col min="8" max="8" width="9.421875" style="0" customWidth="1"/>
    <col min="9" max="9" width="9.8515625" style="0" bestFit="1" customWidth="1"/>
    <col min="13" max="13" width="11.140625" style="0" bestFit="1" customWidth="1"/>
  </cols>
  <sheetData>
    <row r="1" spans="1:13" ht="12.75" customHeight="1">
      <c r="A1" s="177" t="s">
        <v>33</v>
      </c>
      <c r="B1" s="178"/>
      <c r="C1" s="178"/>
      <c r="D1" s="178"/>
      <c r="E1" s="178"/>
      <c r="F1" s="179"/>
      <c r="G1" s="25"/>
      <c r="H1" s="26"/>
      <c r="I1" s="26"/>
      <c r="J1" s="26"/>
      <c r="K1" s="26"/>
      <c r="L1" s="153"/>
      <c r="M1" s="154"/>
    </row>
    <row r="2" spans="1:13" ht="12.75" customHeight="1">
      <c r="A2" s="145" t="s">
        <v>117</v>
      </c>
      <c r="B2" s="147"/>
      <c r="C2" s="147"/>
      <c r="D2" s="147"/>
      <c r="E2" s="147"/>
      <c r="F2" s="148"/>
      <c r="G2" s="43" t="s">
        <v>34</v>
      </c>
      <c r="H2" s="146"/>
      <c r="I2" s="146"/>
      <c r="J2" s="146"/>
      <c r="K2" s="146"/>
      <c r="L2" s="155"/>
      <c r="M2" s="156"/>
    </row>
    <row r="3" spans="1:13" ht="18">
      <c r="A3" s="144" t="s">
        <v>118</v>
      </c>
      <c r="B3" s="151"/>
      <c r="C3" s="151"/>
      <c r="D3" s="151"/>
      <c r="E3" s="151"/>
      <c r="F3" s="152"/>
      <c r="G3" s="27"/>
      <c r="H3" s="40" t="s">
        <v>35</v>
      </c>
      <c r="I3" s="146"/>
      <c r="J3" s="146"/>
      <c r="K3" s="146"/>
      <c r="L3" s="155"/>
      <c r="M3" s="156"/>
    </row>
    <row r="4" spans="1:13" ht="13.5" customHeight="1" thickBot="1">
      <c r="A4" s="41" t="s">
        <v>29</v>
      </c>
      <c r="B4" s="149"/>
      <c r="C4" s="149"/>
      <c r="D4" s="149"/>
      <c r="E4" s="149"/>
      <c r="F4" s="150"/>
      <c r="G4" s="28"/>
      <c r="H4" s="28"/>
      <c r="I4" s="28"/>
      <c r="J4" s="28"/>
      <c r="K4" s="28"/>
      <c r="L4" s="157"/>
      <c r="M4" s="158"/>
    </row>
    <row r="6" spans="1:13" ht="12.75">
      <c r="A6" s="29" t="s">
        <v>9</v>
      </c>
      <c r="B6" s="42" t="s">
        <v>36</v>
      </c>
      <c r="C6" s="42"/>
      <c r="D6" s="42"/>
      <c r="E6" s="42"/>
      <c r="F6" s="29" t="s">
        <v>37</v>
      </c>
      <c r="G6" s="29" t="s">
        <v>38</v>
      </c>
      <c r="H6" s="29" t="s">
        <v>39</v>
      </c>
      <c r="I6" s="29" t="s">
        <v>45</v>
      </c>
      <c r="J6" s="30"/>
      <c r="K6" s="30"/>
      <c r="L6" s="30"/>
      <c r="M6" s="29" t="s">
        <v>40</v>
      </c>
    </row>
    <row r="7" spans="1:13" ht="12.75">
      <c r="A7" s="44">
        <v>1</v>
      </c>
      <c r="B7" s="159" t="str">
        <f>Planilha!B10</f>
        <v>SERVIÇOS PRELIMINARES / ESCAVAÇÃO/ DEMOLIÇÃO</v>
      </c>
      <c r="C7" s="160"/>
      <c r="D7" s="160"/>
      <c r="E7" s="161"/>
      <c r="F7" s="165">
        <f>Planilha!H10</f>
        <v>438.86899999999997</v>
      </c>
      <c r="G7" s="31">
        <f>F7*G8</f>
        <v>438.86899999999997</v>
      </c>
      <c r="H7" s="31">
        <f>F7*H8</f>
        <v>0</v>
      </c>
      <c r="I7" s="31">
        <f>G7*I8</f>
        <v>0</v>
      </c>
      <c r="J7" s="32">
        <f>F7*J8</f>
        <v>0</v>
      </c>
      <c r="K7" s="32">
        <f>F7*K8</f>
        <v>0</v>
      </c>
      <c r="L7" s="32">
        <f>F7*L8</f>
        <v>0</v>
      </c>
      <c r="M7" s="31">
        <f>SUM(G7:L7)</f>
        <v>438.86899999999997</v>
      </c>
    </row>
    <row r="8" spans="1:13" ht="12.75">
      <c r="A8" s="45"/>
      <c r="B8" s="162"/>
      <c r="C8" s="163"/>
      <c r="D8" s="163"/>
      <c r="E8" s="164"/>
      <c r="F8" s="166"/>
      <c r="G8" s="33">
        <v>1</v>
      </c>
      <c r="H8" s="33">
        <v>0</v>
      </c>
      <c r="I8" s="33">
        <v>0</v>
      </c>
      <c r="J8" s="34">
        <v>0</v>
      </c>
      <c r="K8" s="34"/>
      <c r="L8" s="34"/>
      <c r="M8" s="33">
        <f>SUM(G8:L8)</f>
        <v>1</v>
      </c>
    </row>
    <row r="9" spans="1:13" ht="12.75">
      <c r="A9" s="44">
        <v>2</v>
      </c>
      <c r="B9" s="159" t="str">
        <f>Planilha!B16</f>
        <v>ESTRUTURA DE CONCRETO- Infra e Superestrutura</v>
      </c>
      <c r="C9" s="160"/>
      <c r="D9" s="160"/>
      <c r="E9" s="161"/>
      <c r="F9" s="165">
        <f>Planilha!H16</f>
        <v>7944.414500000001</v>
      </c>
      <c r="G9" s="31">
        <f>F9*G10</f>
        <v>4766.648700000001</v>
      </c>
      <c r="H9" s="31">
        <f>F9*H10</f>
        <v>3177.7658000000006</v>
      </c>
      <c r="I9" s="31">
        <f>G9*I10</f>
        <v>0</v>
      </c>
      <c r="J9" s="32">
        <f>F9*J10</f>
        <v>0</v>
      </c>
      <c r="K9" s="32">
        <f>F9*K10</f>
        <v>0</v>
      </c>
      <c r="L9" s="32">
        <f>F9*L10</f>
        <v>0</v>
      </c>
      <c r="M9" s="31">
        <f aca="true" t="shared" si="0" ref="M9:M20">SUM(G9:L9)</f>
        <v>7944.414500000001</v>
      </c>
    </row>
    <row r="10" spans="1:13" ht="12.75">
      <c r="A10" s="45"/>
      <c r="B10" s="162"/>
      <c r="C10" s="163"/>
      <c r="D10" s="163"/>
      <c r="E10" s="164"/>
      <c r="F10" s="166"/>
      <c r="G10" s="33">
        <v>0.6</v>
      </c>
      <c r="H10" s="33">
        <v>0.4</v>
      </c>
      <c r="I10" s="33">
        <v>0</v>
      </c>
      <c r="J10" s="34">
        <v>0</v>
      </c>
      <c r="K10" s="34"/>
      <c r="L10" s="34"/>
      <c r="M10" s="33">
        <f t="shared" si="0"/>
        <v>1</v>
      </c>
    </row>
    <row r="11" spans="1:13" ht="12.75">
      <c r="A11" s="44">
        <v>3</v>
      </c>
      <c r="B11" s="46" t="str">
        <f>Planilha!B21</f>
        <v>ESTRUTURA METÁLICA</v>
      </c>
      <c r="C11" s="47"/>
      <c r="D11" s="47"/>
      <c r="E11" s="48"/>
      <c r="F11" s="165">
        <f>Planilha!H21</f>
        <v>37763.174399999996</v>
      </c>
      <c r="G11" s="31">
        <f>F11*G12</f>
        <v>7552.63488</v>
      </c>
      <c r="H11" s="35">
        <f>F11*H12</f>
        <v>18881.587199999998</v>
      </c>
      <c r="I11" s="31">
        <f>F11*I12</f>
        <v>11328.952319999999</v>
      </c>
      <c r="J11" s="32">
        <f>I11*J12</f>
        <v>0</v>
      </c>
      <c r="K11" s="32">
        <f>F11*K12</f>
        <v>0</v>
      </c>
      <c r="L11" s="32">
        <f>F11*L12</f>
        <v>0</v>
      </c>
      <c r="M11" s="35">
        <f t="shared" si="0"/>
        <v>37763.174399999996</v>
      </c>
    </row>
    <row r="12" spans="1:13" ht="12.75">
      <c r="A12" s="45"/>
      <c r="B12" s="51"/>
      <c r="C12" s="52"/>
      <c r="D12" s="52"/>
      <c r="E12" s="53"/>
      <c r="F12" s="166"/>
      <c r="G12" s="33">
        <v>0.2</v>
      </c>
      <c r="H12" s="33">
        <v>0.5</v>
      </c>
      <c r="I12" s="33">
        <v>0.3</v>
      </c>
      <c r="J12" s="34">
        <v>0</v>
      </c>
      <c r="K12" s="34"/>
      <c r="L12" s="34"/>
      <c r="M12" s="33">
        <f t="shared" si="0"/>
        <v>1</v>
      </c>
    </row>
    <row r="13" spans="1:13" ht="12.75">
      <c r="A13" s="44">
        <v>4</v>
      </c>
      <c r="B13" s="46" t="str">
        <f>Planilha!B23</f>
        <v>COBERTURA </v>
      </c>
      <c r="C13" s="47"/>
      <c r="D13" s="47"/>
      <c r="E13" s="48"/>
      <c r="F13" s="165">
        <f>Planilha!H23</f>
        <v>16846.6972</v>
      </c>
      <c r="G13" s="31">
        <f>F13*G14</f>
        <v>0</v>
      </c>
      <c r="H13" s="31">
        <f>F13*H14</f>
        <v>6738.6788799999995</v>
      </c>
      <c r="I13" s="31">
        <f>F13*I14</f>
        <v>10108.01832</v>
      </c>
      <c r="J13" s="32">
        <f>F13*J14</f>
        <v>0</v>
      </c>
      <c r="K13" s="32">
        <f>F13*K14</f>
        <v>0</v>
      </c>
      <c r="L13" s="32">
        <f>F13*L14</f>
        <v>0</v>
      </c>
      <c r="M13" s="31">
        <f t="shared" si="0"/>
        <v>16846.6972</v>
      </c>
    </row>
    <row r="14" spans="1:13" ht="12.75">
      <c r="A14" s="45"/>
      <c r="B14" s="51"/>
      <c r="C14" s="52"/>
      <c r="D14" s="52"/>
      <c r="E14" s="53"/>
      <c r="F14" s="166"/>
      <c r="G14" s="33">
        <v>0</v>
      </c>
      <c r="H14" s="33">
        <v>0.4</v>
      </c>
      <c r="I14" s="33">
        <v>0.6</v>
      </c>
      <c r="J14" s="34">
        <v>0</v>
      </c>
      <c r="K14" s="34"/>
      <c r="L14" s="34"/>
      <c r="M14" s="33">
        <f t="shared" si="0"/>
        <v>1</v>
      </c>
    </row>
    <row r="15" spans="1:13" ht="12.75">
      <c r="A15" s="44">
        <v>5</v>
      </c>
      <c r="B15" s="159" t="str">
        <f>Planilha!B29</f>
        <v>Complemento de alvenaria parede(sala de controle, ponto e recepção)</v>
      </c>
      <c r="C15" s="160"/>
      <c r="D15" s="160"/>
      <c r="E15" s="161"/>
      <c r="F15" s="165">
        <f>Planilha!H29</f>
        <v>1640.96</v>
      </c>
      <c r="G15" s="31">
        <f>F15*G16</f>
        <v>820.48</v>
      </c>
      <c r="H15" s="31">
        <f>F15*H16</f>
        <v>820.48</v>
      </c>
      <c r="I15" s="31">
        <f>G15*I16</f>
        <v>0</v>
      </c>
      <c r="J15" s="32">
        <f>F15*J16</f>
        <v>0</v>
      </c>
      <c r="K15" s="32">
        <f>F15*K16</f>
        <v>0</v>
      </c>
      <c r="L15" s="32">
        <f>F15*L16</f>
        <v>0</v>
      </c>
      <c r="M15" s="31">
        <f>SUM(G15:L15)</f>
        <v>1640.96</v>
      </c>
    </row>
    <row r="16" spans="1:13" ht="12.75">
      <c r="A16" s="45"/>
      <c r="B16" s="162"/>
      <c r="C16" s="163"/>
      <c r="D16" s="163"/>
      <c r="E16" s="164"/>
      <c r="F16" s="166"/>
      <c r="G16" s="33">
        <v>0.5</v>
      </c>
      <c r="H16" s="33">
        <v>0.5</v>
      </c>
      <c r="I16" s="33">
        <v>0</v>
      </c>
      <c r="J16" s="34">
        <v>0</v>
      </c>
      <c r="K16" s="34">
        <v>0</v>
      </c>
      <c r="L16" s="34"/>
      <c r="M16" s="33">
        <f>SUM(G16:L16)</f>
        <v>1</v>
      </c>
    </row>
    <row r="17" spans="1:13" ht="12.75">
      <c r="A17" s="44">
        <v>6</v>
      </c>
      <c r="B17" s="46" t="str">
        <f>Planilha!B34</f>
        <v>PINTURA</v>
      </c>
      <c r="C17" s="47"/>
      <c r="D17" s="47"/>
      <c r="E17" s="48"/>
      <c r="F17" s="165">
        <f>Planilha!H34</f>
        <v>4321.6306</v>
      </c>
      <c r="G17" s="31">
        <f>F17*G18</f>
        <v>0</v>
      </c>
      <c r="H17" s="31">
        <f>F17*H18</f>
        <v>0</v>
      </c>
      <c r="I17" s="31">
        <f>F17*I18</f>
        <v>4321.6306</v>
      </c>
      <c r="J17" s="32">
        <f>F17*J18</f>
        <v>0</v>
      </c>
      <c r="K17" s="32">
        <f>F17*K18</f>
        <v>0</v>
      </c>
      <c r="L17" s="32">
        <f>F17*L18</f>
        <v>0</v>
      </c>
      <c r="M17" s="31">
        <f t="shared" si="0"/>
        <v>4321.6306</v>
      </c>
    </row>
    <row r="18" spans="1:13" ht="12.75">
      <c r="A18" s="45"/>
      <c r="B18" s="51" t="s">
        <v>29</v>
      </c>
      <c r="C18" s="52"/>
      <c r="D18" s="52"/>
      <c r="E18" s="53"/>
      <c r="F18" s="166"/>
      <c r="G18" s="33">
        <v>0</v>
      </c>
      <c r="H18" s="33">
        <v>0</v>
      </c>
      <c r="I18" s="33">
        <v>1</v>
      </c>
      <c r="J18" s="34">
        <v>0</v>
      </c>
      <c r="K18" s="34">
        <v>0</v>
      </c>
      <c r="L18" s="34">
        <v>0</v>
      </c>
      <c r="M18" s="33">
        <f t="shared" si="0"/>
        <v>1</v>
      </c>
    </row>
    <row r="19" spans="1:13" ht="12.75">
      <c r="A19" s="44">
        <v>7</v>
      </c>
      <c r="B19" s="46" t="str">
        <f>Planilha!B38</f>
        <v>Fechamento em Portão  e gradil metálico</v>
      </c>
      <c r="C19" s="47"/>
      <c r="D19" s="47"/>
      <c r="E19" s="48"/>
      <c r="F19" s="165">
        <f>Planilha!H38</f>
        <v>22760.0106</v>
      </c>
      <c r="G19" s="31">
        <f>F19*G20</f>
        <v>6828.003180000001</v>
      </c>
      <c r="H19" s="35">
        <f>F19*H20</f>
        <v>9104.00424</v>
      </c>
      <c r="I19" s="31">
        <f>F19*I20</f>
        <v>6828.003180000001</v>
      </c>
      <c r="J19" s="32">
        <f>F19*J20</f>
        <v>0</v>
      </c>
      <c r="K19" s="32">
        <f>F19*K20</f>
        <v>0</v>
      </c>
      <c r="L19" s="32">
        <f>F19*L20</f>
        <v>0</v>
      </c>
      <c r="M19" s="35">
        <f t="shared" si="0"/>
        <v>22760.0106</v>
      </c>
    </row>
    <row r="20" spans="1:13" ht="12.75">
      <c r="A20" s="45"/>
      <c r="B20" s="54" t="s">
        <v>29</v>
      </c>
      <c r="C20" s="55"/>
      <c r="D20" s="55"/>
      <c r="E20" s="56"/>
      <c r="F20" s="166"/>
      <c r="G20" s="33">
        <v>0.3</v>
      </c>
      <c r="H20" s="33">
        <v>0.4</v>
      </c>
      <c r="I20" s="33">
        <v>0.3</v>
      </c>
      <c r="J20" s="34">
        <v>0</v>
      </c>
      <c r="K20" s="34">
        <v>0</v>
      </c>
      <c r="L20" s="34">
        <v>0</v>
      </c>
      <c r="M20" s="33">
        <f t="shared" si="0"/>
        <v>1</v>
      </c>
    </row>
    <row r="21" spans="1:13" ht="12.75">
      <c r="A21" s="44">
        <v>8</v>
      </c>
      <c r="B21" s="46" t="str">
        <f>Planilha!B43</f>
        <v>INSTALAÇÕES ELÉTRICAS</v>
      </c>
      <c r="C21" s="47"/>
      <c r="D21" s="47"/>
      <c r="E21" s="48"/>
      <c r="F21" s="49">
        <f>Planilha!H43</f>
        <v>0</v>
      </c>
      <c r="G21" s="172" t="s">
        <v>119</v>
      </c>
      <c r="H21" s="167"/>
      <c r="I21" s="167"/>
      <c r="J21" s="167"/>
      <c r="K21" s="167"/>
      <c r="L21" s="167"/>
      <c r="M21" s="168"/>
    </row>
    <row r="22" spans="1:13" ht="12.75">
      <c r="A22" s="45"/>
      <c r="B22" s="51" t="s">
        <v>29</v>
      </c>
      <c r="C22" s="52"/>
      <c r="D22" s="52"/>
      <c r="E22" s="53"/>
      <c r="F22" s="50"/>
      <c r="G22" s="169"/>
      <c r="H22" s="170"/>
      <c r="I22" s="170"/>
      <c r="J22" s="170"/>
      <c r="K22" s="170"/>
      <c r="L22" s="170"/>
      <c r="M22" s="171"/>
    </row>
    <row r="23" spans="1:13" ht="12.75">
      <c r="A23" s="44"/>
      <c r="B23" s="57"/>
      <c r="C23" s="47"/>
      <c r="D23" s="47"/>
      <c r="E23" s="48"/>
      <c r="F23" s="49"/>
      <c r="G23" s="31"/>
      <c r="H23" s="31"/>
      <c r="I23" s="31"/>
      <c r="J23" s="32"/>
      <c r="K23" s="32"/>
      <c r="L23" s="32"/>
      <c r="M23" s="31"/>
    </row>
    <row r="24" spans="1:13" ht="12.75">
      <c r="A24" s="45"/>
      <c r="B24" s="51"/>
      <c r="C24" s="52"/>
      <c r="D24" s="52"/>
      <c r="E24" s="53"/>
      <c r="F24" s="50"/>
      <c r="G24" s="33"/>
      <c r="H24" s="33"/>
      <c r="I24" s="33"/>
      <c r="J24" s="34"/>
      <c r="K24" s="34"/>
      <c r="L24" s="34"/>
      <c r="M24" s="33"/>
    </row>
    <row r="25" spans="1:13" ht="12.75">
      <c r="A25" s="174"/>
      <c r="B25" s="58" t="s">
        <v>41</v>
      </c>
      <c r="C25" s="58"/>
      <c r="D25" s="58"/>
      <c r="E25" s="58"/>
      <c r="F25" s="37">
        <f>SUM(F7:F24)</f>
        <v>91715.75629999998</v>
      </c>
      <c r="G25" s="31">
        <f>G7+G9+G11+G13+G15+G17+G19</f>
        <v>20406.63576</v>
      </c>
      <c r="H25" s="35">
        <f>H7+H9+H11+H13+H15+H17+H19</f>
        <v>38722.51612</v>
      </c>
      <c r="I25" s="35">
        <f>I7+I9+I11+I13+I15+I17+I19</f>
        <v>32586.60442</v>
      </c>
      <c r="J25" s="32" t="e">
        <f>J7+J9+J11+J13+J15+J17+J19+J21+#REF!+#REF!+#REF!+#REF!+#REF!+J23</f>
        <v>#REF!</v>
      </c>
      <c r="K25" s="32" t="e">
        <f>K7+K9+K11+K13+K15+K17+K19+K21+#REF!+#REF!+#REF!+#REF!+#REF!+K23</f>
        <v>#REF!</v>
      </c>
      <c r="L25" s="32" t="e">
        <f>L7+L9+L11+L13+L15+L17+L19+L21+#REF!+#REF!+#REF!+#REF!+#REF!+L23</f>
        <v>#REF!</v>
      </c>
      <c r="M25" s="37">
        <f>M7+M9+M11+M13+M15+M17+M19+M21</f>
        <v>91715.75629999998</v>
      </c>
    </row>
    <row r="26" spans="1:13" ht="12.75">
      <c r="A26" s="175"/>
      <c r="B26" s="58" t="s">
        <v>42</v>
      </c>
      <c r="C26" s="58"/>
      <c r="D26" s="58"/>
      <c r="E26" s="58"/>
      <c r="F26" s="31"/>
      <c r="G26" s="31">
        <f>G25</f>
        <v>20406.63576</v>
      </c>
      <c r="H26" s="35">
        <f>G26+H25</f>
        <v>59129.151880000005</v>
      </c>
      <c r="I26" s="35">
        <f>H26+I25</f>
        <v>91715.75630000001</v>
      </c>
      <c r="J26" s="32" t="e">
        <f>I26+J25</f>
        <v>#REF!</v>
      </c>
      <c r="K26" s="32" t="e">
        <f>J26+K25</f>
        <v>#REF!</v>
      </c>
      <c r="L26" s="36" t="e">
        <f>K26+L25</f>
        <v>#REF!</v>
      </c>
      <c r="M26" s="31"/>
    </row>
    <row r="27" spans="1:13" ht="12.75">
      <c r="A27" s="175"/>
      <c r="B27" s="58" t="s">
        <v>43</v>
      </c>
      <c r="C27" s="58"/>
      <c r="D27" s="58"/>
      <c r="E27" s="58"/>
      <c r="F27" s="31"/>
      <c r="G27" s="33">
        <f>G26/F25</f>
        <v>0.2224986914271349</v>
      </c>
      <c r="H27" s="33">
        <f>H25/F25</f>
        <v>0.4222013499331522</v>
      </c>
      <c r="I27" s="33">
        <f>I25/F25</f>
        <v>0.3552999586397131</v>
      </c>
      <c r="J27" s="34" t="e">
        <f>J25/F25</f>
        <v>#REF!</v>
      </c>
      <c r="K27" s="34" t="e">
        <f>K25/F25</f>
        <v>#REF!</v>
      </c>
      <c r="L27" s="34" t="e">
        <f>L25/F25</f>
        <v>#REF!</v>
      </c>
      <c r="M27" s="33">
        <f>SUM(G27:I27)</f>
        <v>1.0000000000000002</v>
      </c>
    </row>
    <row r="28" spans="1:13" ht="12.75">
      <c r="A28" s="176"/>
      <c r="B28" s="58" t="s">
        <v>44</v>
      </c>
      <c r="C28" s="58"/>
      <c r="D28" s="58"/>
      <c r="E28" s="58"/>
      <c r="F28" s="31"/>
      <c r="G28" s="33">
        <f>G27</f>
        <v>0.2224986914271349</v>
      </c>
      <c r="H28" s="33">
        <f>G28+H27</f>
        <v>0.6447000413602871</v>
      </c>
      <c r="I28" s="33">
        <f>H28+I27</f>
        <v>1.0000000000000002</v>
      </c>
      <c r="J28" s="34" t="e">
        <f>I28+J27</f>
        <v>#REF!</v>
      </c>
      <c r="K28" s="34" t="e">
        <f>J28+K27</f>
        <v>#REF!</v>
      </c>
      <c r="L28" s="34" t="e">
        <f>K28+L27</f>
        <v>#REF!</v>
      </c>
      <c r="M28" s="33">
        <f>I28</f>
        <v>1.0000000000000002</v>
      </c>
    </row>
  </sheetData>
  <sheetProtection/>
  <mergeCells count="47">
    <mergeCell ref="L1:M4"/>
    <mergeCell ref="B7:E8"/>
    <mergeCell ref="B9:E10"/>
    <mergeCell ref="B15:E16"/>
    <mergeCell ref="G21:M22"/>
    <mergeCell ref="A25:A28"/>
    <mergeCell ref="B25:E25"/>
    <mergeCell ref="B26:E26"/>
    <mergeCell ref="B27:E27"/>
    <mergeCell ref="B28:E28"/>
    <mergeCell ref="A23:A24"/>
    <mergeCell ref="B23:E23"/>
    <mergeCell ref="F23:F24"/>
    <mergeCell ref="B24:E24"/>
    <mergeCell ref="A21:A22"/>
    <mergeCell ref="B21:E21"/>
    <mergeCell ref="F21:F22"/>
    <mergeCell ref="B22:E22"/>
    <mergeCell ref="A19:A20"/>
    <mergeCell ref="B19:E19"/>
    <mergeCell ref="F19:F20"/>
    <mergeCell ref="B20:E20"/>
    <mergeCell ref="A17:A18"/>
    <mergeCell ref="B17:E17"/>
    <mergeCell ref="F17:F18"/>
    <mergeCell ref="B18:E18"/>
    <mergeCell ref="A15:A16"/>
    <mergeCell ref="F15:F16"/>
    <mergeCell ref="A13:A14"/>
    <mergeCell ref="B13:E13"/>
    <mergeCell ref="F13:F14"/>
    <mergeCell ref="B14:E14"/>
    <mergeCell ref="A11:A12"/>
    <mergeCell ref="B11:E11"/>
    <mergeCell ref="F11:F12"/>
    <mergeCell ref="B12:E12"/>
    <mergeCell ref="A9:A10"/>
    <mergeCell ref="F9:F10"/>
    <mergeCell ref="A7:A8"/>
    <mergeCell ref="F7:F8"/>
    <mergeCell ref="A3:F3"/>
    <mergeCell ref="H3:K3"/>
    <mergeCell ref="A4:F4"/>
    <mergeCell ref="B6:E6"/>
    <mergeCell ref="A1:F1"/>
    <mergeCell ref="A2:F2"/>
    <mergeCell ref="G2:K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SheetLayoutView="100" zoomScalePageLayoutView="0" workbookViewId="0" topLeftCell="A28">
      <selection activeCell="B41" sqref="B41:C41"/>
    </sheetView>
  </sheetViews>
  <sheetFormatPr defaultColWidth="9.140625" defaultRowHeight="12.75"/>
  <cols>
    <col min="1" max="1" width="8.00390625" style="2" customWidth="1"/>
    <col min="2" max="2" width="9.140625" style="1" customWidth="1"/>
    <col min="3" max="3" width="45.140625" style="1" customWidth="1"/>
    <col min="4" max="4" width="10.00390625" style="1" customWidth="1"/>
    <col min="5" max="5" width="10.421875" style="1" customWidth="1"/>
    <col min="6" max="6" width="12.421875" style="1" customWidth="1"/>
    <col min="7" max="7" width="21.140625" style="1" customWidth="1"/>
    <col min="8" max="19" width="9.140625" style="1" customWidth="1"/>
  </cols>
  <sheetData>
    <row r="1" spans="1:9" ht="18">
      <c r="A1" s="138" t="s">
        <v>28</v>
      </c>
      <c r="B1" s="139"/>
      <c r="C1" s="139"/>
      <c r="D1" s="139"/>
      <c r="E1" s="139"/>
      <c r="F1" s="139"/>
      <c r="G1" s="140"/>
      <c r="H1" s="103"/>
      <c r="I1" s="104"/>
    </row>
    <row r="2" spans="1:9" ht="15">
      <c r="A2" s="105" t="s">
        <v>106</v>
      </c>
      <c r="B2" s="106"/>
      <c r="C2" s="106"/>
      <c r="D2" s="106"/>
      <c r="E2" s="106"/>
      <c r="F2" s="106"/>
      <c r="G2" s="107"/>
      <c r="H2" s="105"/>
      <c r="I2" s="107"/>
    </row>
    <row r="3" spans="1:9" ht="12.75">
      <c r="A3" s="83" t="s">
        <v>108</v>
      </c>
      <c r="B3" s="108"/>
      <c r="C3" s="108"/>
      <c r="D3" s="108"/>
      <c r="E3" s="108"/>
      <c r="F3" s="108"/>
      <c r="G3" s="109"/>
      <c r="H3" s="105"/>
      <c r="I3" s="107"/>
    </row>
    <row r="4" spans="1:9" ht="12.75">
      <c r="A4" s="83" t="s">
        <v>29</v>
      </c>
      <c r="B4" s="108"/>
      <c r="C4" s="108"/>
      <c r="D4" s="108"/>
      <c r="E4" s="108"/>
      <c r="F4" s="108"/>
      <c r="G4" s="109"/>
      <c r="H4" s="105"/>
      <c r="I4" s="107"/>
    </row>
    <row r="5" spans="1:9" ht="21">
      <c r="A5" s="134" t="s">
        <v>109</v>
      </c>
      <c r="B5" s="135"/>
      <c r="C5" s="135"/>
      <c r="D5" s="135"/>
      <c r="E5" s="110" t="s">
        <v>107</v>
      </c>
      <c r="F5" s="110"/>
      <c r="G5" s="111"/>
      <c r="H5" s="105"/>
      <c r="I5" s="107"/>
    </row>
    <row r="6" spans="1:9" ht="11.25" customHeight="1" thickBot="1">
      <c r="A6" s="83" t="s">
        <v>29</v>
      </c>
      <c r="B6" s="84"/>
      <c r="C6" s="84"/>
      <c r="D6" s="84"/>
      <c r="E6" s="84"/>
      <c r="F6" s="84"/>
      <c r="G6" s="85"/>
      <c r="H6" s="136"/>
      <c r="I6" s="137"/>
    </row>
    <row r="7" spans="1:9" ht="9.75" customHeight="1" thickBot="1">
      <c r="A7" s="112"/>
      <c r="B7" s="112"/>
      <c r="C7" s="112"/>
      <c r="D7" s="112"/>
      <c r="E7" s="112"/>
      <c r="F7" s="112"/>
      <c r="G7" s="112"/>
      <c r="H7" s="79"/>
      <c r="I7" s="80"/>
    </row>
    <row r="8" spans="1:9" ht="12.75" customHeight="1">
      <c r="A8" s="77" t="s">
        <v>9</v>
      </c>
      <c r="B8" s="86" t="s">
        <v>10</v>
      </c>
      <c r="C8" s="87"/>
      <c r="D8" s="77" t="s">
        <v>0</v>
      </c>
      <c r="E8" s="77" t="s">
        <v>26</v>
      </c>
      <c r="F8" s="77" t="s">
        <v>1</v>
      </c>
      <c r="G8" s="77" t="s">
        <v>27</v>
      </c>
      <c r="H8" s="130" t="s">
        <v>105</v>
      </c>
      <c r="I8" s="131"/>
    </row>
    <row r="9" spans="1:19" s="6" customFormat="1" ht="34.5" customHeight="1" thickBot="1">
      <c r="A9" s="78"/>
      <c r="B9" s="88"/>
      <c r="C9" s="89"/>
      <c r="D9" s="78"/>
      <c r="E9" s="78"/>
      <c r="F9" s="78"/>
      <c r="G9" s="78"/>
      <c r="H9" s="132"/>
      <c r="I9" s="133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6" customFormat="1" ht="12.75">
      <c r="A10" s="19">
        <v>1</v>
      </c>
      <c r="B10" s="116" t="s">
        <v>55</v>
      </c>
      <c r="C10" s="117"/>
      <c r="D10" s="22"/>
      <c r="E10" s="9"/>
      <c r="F10" s="9"/>
      <c r="G10" s="9"/>
      <c r="H10" s="81">
        <f>SUM(G12:G15)</f>
        <v>438.86899999999997</v>
      </c>
      <c r="I10" s="82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9" ht="12.75">
      <c r="A11" s="10" t="s">
        <v>11</v>
      </c>
      <c r="B11" s="97" t="s">
        <v>98</v>
      </c>
      <c r="C11" s="98"/>
      <c r="D11" s="129" t="s">
        <v>99</v>
      </c>
      <c r="E11" s="121"/>
      <c r="F11" s="121"/>
      <c r="G11" s="121"/>
      <c r="H11" s="121"/>
      <c r="I11" s="122"/>
    </row>
    <row r="12" spans="1:9" ht="12.75">
      <c r="A12" s="10" t="s">
        <v>12</v>
      </c>
      <c r="B12" s="97" t="s">
        <v>53</v>
      </c>
      <c r="C12" s="118"/>
      <c r="D12" s="12" t="s">
        <v>7</v>
      </c>
      <c r="E12" s="39">
        <v>1.71</v>
      </c>
      <c r="F12" s="12">
        <v>77.02</v>
      </c>
      <c r="G12" s="12">
        <f>E12*F12</f>
        <v>131.7042</v>
      </c>
      <c r="H12" s="61" t="s">
        <v>97</v>
      </c>
      <c r="I12" s="62"/>
    </row>
    <row r="13" spans="1:9" ht="26.25" customHeight="1">
      <c r="A13" s="10" t="s">
        <v>6</v>
      </c>
      <c r="B13" s="69" t="s">
        <v>47</v>
      </c>
      <c r="C13" s="70"/>
      <c r="D13" s="39" t="s">
        <v>4</v>
      </c>
      <c r="E13" s="12">
        <v>31.76</v>
      </c>
      <c r="F13" s="12">
        <v>7</v>
      </c>
      <c r="G13" s="12">
        <f>E13*F13</f>
        <v>222.32000000000002</v>
      </c>
      <c r="H13" s="61" t="s">
        <v>96</v>
      </c>
      <c r="I13" s="62"/>
    </row>
    <row r="14" spans="1:9" ht="12.75">
      <c r="A14" s="10" t="s">
        <v>54</v>
      </c>
      <c r="B14" s="13" t="s">
        <v>31</v>
      </c>
      <c r="C14" s="14"/>
      <c r="D14" s="39" t="s">
        <v>4</v>
      </c>
      <c r="E14" s="12">
        <v>4.32</v>
      </c>
      <c r="F14" s="12">
        <v>6.94</v>
      </c>
      <c r="G14" s="12">
        <f>E14*F14</f>
        <v>29.980800000000002</v>
      </c>
      <c r="H14" s="61" t="s">
        <v>95</v>
      </c>
      <c r="I14" s="62"/>
    </row>
    <row r="15" spans="1:9" ht="16.5" customHeight="1">
      <c r="A15" s="10" t="s">
        <v>8</v>
      </c>
      <c r="B15" s="95" t="s">
        <v>30</v>
      </c>
      <c r="C15" s="96"/>
      <c r="D15" s="12" t="s">
        <v>3</v>
      </c>
      <c r="E15" s="12">
        <v>1.44</v>
      </c>
      <c r="F15" s="12">
        <v>38.1</v>
      </c>
      <c r="G15" s="12">
        <f>E15*F15</f>
        <v>54.864</v>
      </c>
      <c r="H15" s="61" t="s">
        <v>94</v>
      </c>
      <c r="I15" s="62"/>
    </row>
    <row r="16" spans="1:19" s="6" customFormat="1" ht="12.75">
      <c r="A16" s="20">
        <v>2</v>
      </c>
      <c r="B16" s="63" t="s">
        <v>48</v>
      </c>
      <c r="C16" s="64"/>
      <c r="D16" s="11"/>
      <c r="E16" s="11"/>
      <c r="F16" s="11"/>
      <c r="G16" s="17"/>
      <c r="H16" s="75">
        <f>SUM(G17:G20)</f>
        <v>7944.414500000001</v>
      </c>
      <c r="I16" s="76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9" ht="14.25" customHeight="1">
      <c r="A17" s="10" t="s">
        <v>13</v>
      </c>
      <c r="B17" s="99" t="s">
        <v>52</v>
      </c>
      <c r="C17" s="100"/>
      <c r="D17" s="12" t="s">
        <v>5</v>
      </c>
      <c r="E17" s="12">
        <v>42</v>
      </c>
      <c r="F17" s="12">
        <v>69.49</v>
      </c>
      <c r="G17" s="12">
        <f>E17*F17</f>
        <v>2918.58</v>
      </c>
      <c r="H17" s="61" t="s">
        <v>100</v>
      </c>
      <c r="I17" s="62"/>
    </row>
    <row r="18" spans="1:9" ht="18.75" customHeight="1">
      <c r="A18" s="10" t="s">
        <v>14</v>
      </c>
      <c r="B18" s="99" t="s">
        <v>49</v>
      </c>
      <c r="C18" s="100"/>
      <c r="D18" s="39" t="s">
        <v>4</v>
      </c>
      <c r="E18" s="12">
        <v>4.77</v>
      </c>
      <c r="F18" s="12">
        <v>95.93</v>
      </c>
      <c r="G18" s="12">
        <f>E18*F18</f>
        <v>457.5861</v>
      </c>
      <c r="H18" s="61" t="s">
        <v>101</v>
      </c>
      <c r="I18" s="62"/>
    </row>
    <row r="19" spans="1:9" ht="26.25" customHeight="1">
      <c r="A19" s="10" t="s">
        <v>15</v>
      </c>
      <c r="B19" s="99" t="s">
        <v>50</v>
      </c>
      <c r="C19" s="100"/>
      <c r="D19" s="39" t="s">
        <v>46</v>
      </c>
      <c r="E19" s="12">
        <v>272.12</v>
      </c>
      <c r="F19" s="12">
        <v>12.82</v>
      </c>
      <c r="G19" s="12">
        <f>E19*F19</f>
        <v>3488.5784000000003</v>
      </c>
      <c r="H19" s="61" t="s">
        <v>102</v>
      </c>
      <c r="I19" s="62"/>
    </row>
    <row r="20" spans="1:9" ht="18.75" customHeight="1">
      <c r="A20" s="10" t="s">
        <v>51</v>
      </c>
      <c r="B20" s="119" t="s">
        <v>103</v>
      </c>
      <c r="C20" s="120"/>
      <c r="D20" s="12" t="s">
        <v>3</v>
      </c>
      <c r="E20" s="12">
        <v>2.92</v>
      </c>
      <c r="F20" s="12">
        <v>369.75</v>
      </c>
      <c r="G20" s="12">
        <f>E20*F20</f>
        <v>1079.67</v>
      </c>
      <c r="H20" s="61" t="s">
        <v>104</v>
      </c>
      <c r="I20" s="62"/>
    </row>
    <row r="21" spans="1:19" s="16" customFormat="1" ht="12.75">
      <c r="A21" s="20">
        <v>3</v>
      </c>
      <c r="B21" s="63" t="s">
        <v>17</v>
      </c>
      <c r="C21" s="64"/>
      <c r="D21" s="11"/>
      <c r="E21" s="11"/>
      <c r="F21" s="11"/>
      <c r="G21" s="17"/>
      <c r="H21" s="65">
        <f>SUM(G22)</f>
        <v>37763.174399999996</v>
      </c>
      <c r="I21" s="66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s="8" customFormat="1" ht="36.75" customHeight="1">
      <c r="A22" s="10" t="s">
        <v>16</v>
      </c>
      <c r="B22" s="113" t="s">
        <v>61</v>
      </c>
      <c r="C22" s="114"/>
      <c r="D22" s="12" t="s">
        <v>46</v>
      </c>
      <c r="E22" s="12">
        <v>1827.84</v>
      </c>
      <c r="F22" s="12">
        <v>20.66</v>
      </c>
      <c r="G22" s="12">
        <f>E22*F22</f>
        <v>37763.174399999996</v>
      </c>
      <c r="H22" s="61" t="s">
        <v>60</v>
      </c>
      <c r="I22" s="62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6" customFormat="1" ht="12.75">
      <c r="A23" s="20">
        <v>4</v>
      </c>
      <c r="B23" s="101" t="s">
        <v>32</v>
      </c>
      <c r="C23" s="102"/>
      <c r="D23" s="11"/>
      <c r="E23" s="11"/>
      <c r="F23" s="11"/>
      <c r="G23" s="17"/>
      <c r="H23" s="65">
        <f>SUM(G24:G28)</f>
        <v>16846.6972</v>
      </c>
      <c r="I23" s="66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4" customFormat="1" ht="12.75">
      <c r="A24" s="10" t="s">
        <v>18</v>
      </c>
      <c r="B24" s="115" t="s">
        <v>63</v>
      </c>
      <c r="C24" s="96"/>
      <c r="D24" s="12" t="s">
        <v>2</v>
      </c>
      <c r="E24" s="18">
        <v>152.32</v>
      </c>
      <c r="F24" s="12">
        <v>86.8</v>
      </c>
      <c r="G24" s="12">
        <f>E24*F24</f>
        <v>13221.375999999998</v>
      </c>
      <c r="H24" s="61" t="s">
        <v>62</v>
      </c>
      <c r="I24" s="62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9" ht="12.75">
      <c r="A25" s="10" t="s">
        <v>57</v>
      </c>
      <c r="B25" s="59" t="s">
        <v>64</v>
      </c>
      <c r="C25" s="60"/>
      <c r="D25" s="39" t="s">
        <v>5</v>
      </c>
      <c r="E25" s="12">
        <v>28</v>
      </c>
      <c r="F25" s="12">
        <v>49.66</v>
      </c>
      <c r="G25" s="12">
        <f>E25*F25</f>
        <v>1390.48</v>
      </c>
      <c r="H25" s="61" t="s">
        <v>69</v>
      </c>
      <c r="I25" s="62"/>
    </row>
    <row r="26" spans="1:9" ht="12.75">
      <c r="A26" s="10" t="s">
        <v>58</v>
      </c>
      <c r="B26" s="59" t="s">
        <v>65</v>
      </c>
      <c r="C26" s="60"/>
      <c r="D26" s="39" t="s">
        <v>5</v>
      </c>
      <c r="E26" s="18">
        <v>16</v>
      </c>
      <c r="F26" s="12">
        <v>33.29</v>
      </c>
      <c r="G26" s="12">
        <f>E26*F26</f>
        <v>532.64</v>
      </c>
      <c r="H26" s="61" t="s">
        <v>68</v>
      </c>
      <c r="I26" s="62"/>
    </row>
    <row r="27" spans="1:9" ht="12.75">
      <c r="A27" s="10" t="s">
        <v>59</v>
      </c>
      <c r="B27" s="59" t="s">
        <v>66</v>
      </c>
      <c r="C27" s="60"/>
      <c r="D27" s="39" t="s">
        <v>5</v>
      </c>
      <c r="E27" s="18">
        <v>23</v>
      </c>
      <c r="F27" s="12">
        <v>53.13</v>
      </c>
      <c r="G27" s="12">
        <f>E27*F27</f>
        <v>1221.99</v>
      </c>
      <c r="H27" s="61" t="s">
        <v>67</v>
      </c>
      <c r="I27" s="62"/>
    </row>
    <row r="28" spans="1:9" ht="25.5" customHeight="1">
      <c r="A28" s="10" t="s">
        <v>80</v>
      </c>
      <c r="B28" s="69" t="s">
        <v>79</v>
      </c>
      <c r="C28" s="70"/>
      <c r="D28" s="39" t="s">
        <v>5</v>
      </c>
      <c r="E28" s="18">
        <v>31.76</v>
      </c>
      <c r="F28" s="12">
        <v>15.12</v>
      </c>
      <c r="G28" s="12">
        <f>E28*F28</f>
        <v>480.2112</v>
      </c>
      <c r="H28" s="61" t="s">
        <v>82</v>
      </c>
      <c r="I28" s="62"/>
    </row>
    <row r="29" spans="1:19" s="6" customFormat="1" ht="24.75" customHeight="1">
      <c r="A29" s="20">
        <v>5</v>
      </c>
      <c r="B29" s="101" t="s">
        <v>56</v>
      </c>
      <c r="C29" s="102"/>
      <c r="D29" s="11"/>
      <c r="E29" s="11"/>
      <c r="F29" s="11"/>
      <c r="G29" s="17"/>
      <c r="H29" s="65">
        <f>SUM(G30:G33)</f>
        <v>1640.96</v>
      </c>
      <c r="I29" s="66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9" ht="12.75">
      <c r="A30" s="10" t="s">
        <v>19</v>
      </c>
      <c r="B30" s="173" t="s">
        <v>70</v>
      </c>
      <c r="C30" s="173"/>
      <c r="D30" s="12" t="s">
        <v>2</v>
      </c>
      <c r="E30" s="12">
        <v>8</v>
      </c>
      <c r="F30" s="12">
        <v>58.3</v>
      </c>
      <c r="G30" s="12">
        <f>E30*F30</f>
        <v>466.4</v>
      </c>
      <c r="H30" s="61" t="s">
        <v>73</v>
      </c>
      <c r="I30" s="62"/>
    </row>
    <row r="31" spans="1:9" ht="12.75">
      <c r="A31" s="10" t="s">
        <v>20</v>
      </c>
      <c r="B31" s="59" t="s">
        <v>71</v>
      </c>
      <c r="C31" s="60"/>
      <c r="D31" s="39" t="s">
        <v>5</v>
      </c>
      <c r="E31" s="18">
        <v>16</v>
      </c>
      <c r="F31" s="12">
        <v>31.17</v>
      </c>
      <c r="G31" s="12">
        <f>E31*F31</f>
        <v>498.72</v>
      </c>
      <c r="H31" s="61" t="s">
        <v>74</v>
      </c>
      <c r="I31" s="62"/>
    </row>
    <row r="32" spans="1:9" ht="12.75">
      <c r="A32" s="10" t="s">
        <v>21</v>
      </c>
      <c r="B32" s="59" t="s">
        <v>75</v>
      </c>
      <c r="C32" s="60"/>
      <c r="D32" s="12" t="s">
        <v>2</v>
      </c>
      <c r="E32" s="18">
        <v>16</v>
      </c>
      <c r="F32" s="12">
        <v>5.82</v>
      </c>
      <c r="G32" s="12">
        <f>E32*F32</f>
        <v>93.12</v>
      </c>
      <c r="H32" s="61" t="s">
        <v>77</v>
      </c>
      <c r="I32" s="62"/>
    </row>
    <row r="33" spans="1:9" ht="12.75">
      <c r="A33" s="10" t="s">
        <v>72</v>
      </c>
      <c r="B33" s="59" t="s">
        <v>76</v>
      </c>
      <c r="C33" s="60"/>
      <c r="D33" s="12" t="s">
        <v>2</v>
      </c>
      <c r="E33" s="18">
        <v>16</v>
      </c>
      <c r="F33" s="12">
        <v>36.42</v>
      </c>
      <c r="G33" s="12">
        <f>E33*F33</f>
        <v>582.72</v>
      </c>
      <c r="H33" s="61" t="s">
        <v>78</v>
      </c>
      <c r="I33" s="62"/>
    </row>
    <row r="34" spans="1:19" s="6" customFormat="1" ht="12.75">
      <c r="A34" s="20">
        <v>6</v>
      </c>
      <c r="B34" s="63" t="s">
        <v>23</v>
      </c>
      <c r="C34" s="64"/>
      <c r="D34" s="23"/>
      <c r="E34" s="11"/>
      <c r="F34" s="11"/>
      <c r="G34" s="17"/>
      <c r="H34" s="65">
        <f>SUM(G35:G37)</f>
        <v>4321.6306</v>
      </c>
      <c r="I34" s="66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9" ht="22.5" customHeight="1">
      <c r="A35" s="128" t="s">
        <v>22</v>
      </c>
      <c r="B35" s="73" t="s">
        <v>84</v>
      </c>
      <c r="C35" s="74"/>
      <c r="D35" s="39" t="s">
        <v>5</v>
      </c>
      <c r="E35" s="18">
        <v>195.58</v>
      </c>
      <c r="F35" s="12">
        <v>15.07</v>
      </c>
      <c r="G35" s="12">
        <f>E35*F35</f>
        <v>2947.3906</v>
      </c>
      <c r="H35" s="61" t="s">
        <v>81</v>
      </c>
      <c r="I35" s="62"/>
    </row>
    <row r="36" spans="1:9" ht="12.75">
      <c r="A36" s="128" t="s">
        <v>115</v>
      </c>
      <c r="B36" s="59" t="s">
        <v>83</v>
      </c>
      <c r="C36" s="60"/>
      <c r="D36" s="12" t="s">
        <v>2</v>
      </c>
      <c r="E36" s="18">
        <v>136</v>
      </c>
      <c r="F36" s="12">
        <v>5.82</v>
      </c>
      <c r="G36" s="12">
        <f>E36*F36</f>
        <v>791.52</v>
      </c>
      <c r="H36" s="61" t="s">
        <v>77</v>
      </c>
      <c r="I36" s="62"/>
    </row>
    <row r="37" spans="1:9" ht="12.75">
      <c r="A37" s="128" t="s">
        <v>116</v>
      </c>
      <c r="B37" s="59" t="s">
        <v>93</v>
      </c>
      <c r="C37" s="60"/>
      <c r="D37" s="12" t="s">
        <v>2</v>
      </c>
      <c r="E37" s="18">
        <v>16</v>
      </c>
      <c r="F37" s="12">
        <v>36.42</v>
      </c>
      <c r="G37" s="12">
        <f>E37*F37</f>
        <v>582.72</v>
      </c>
      <c r="H37" s="61" t="s">
        <v>78</v>
      </c>
      <c r="I37" s="62"/>
    </row>
    <row r="38" spans="1:19" s="6" customFormat="1" ht="12.75">
      <c r="A38" s="20">
        <v>7</v>
      </c>
      <c r="B38" s="63" t="s">
        <v>120</v>
      </c>
      <c r="C38" s="64"/>
      <c r="D38" s="23"/>
      <c r="E38" s="11"/>
      <c r="F38" s="11"/>
      <c r="G38" s="17"/>
      <c r="H38" s="65">
        <f>SUM(G39:G42)</f>
        <v>22760.0106</v>
      </c>
      <c r="I38" s="66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9" ht="38.25" customHeight="1">
      <c r="A39" s="128" t="s">
        <v>111</v>
      </c>
      <c r="B39" s="67" t="s">
        <v>86</v>
      </c>
      <c r="C39" s="68"/>
      <c r="D39" s="39" t="s">
        <v>4</v>
      </c>
      <c r="E39" s="18">
        <v>17.02</v>
      </c>
      <c r="F39" s="12">
        <v>993.67</v>
      </c>
      <c r="G39" s="12">
        <f>E39*F39</f>
        <v>16912.2634</v>
      </c>
      <c r="H39" s="61" t="s">
        <v>85</v>
      </c>
      <c r="I39" s="62"/>
    </row>
    <row r="40" spans="1:9" ht="39.75" customHeight="1">
      <c r="A40" s="128" t="s">
        <v>112</v>
      </c>
      <c r="B40" s="69" t="s">
        <v>87</v>
      </c>
      <c r="C40" s="70"/>
      <c r="D40" s="39" t="s">
        <v>7</v>
      </c>
      <c r="E40" s="18">
        <v>0.59</v>
      </c>
      <c r="F40" s="12">
        <v>2164.39</v>
      </c>
      <c r="G40" s="12">
        <f>E40*F40</f>
        <v>1276.9900999999998</v>
      </c>
      <c r="H40" s="71" t="s">
        <v>88</v>
      </c>
      <c r="I40" s="72"/>
    </row>
    <row r="41" spans="1:9" ht="39" customHeight="1">
      <c r="A41" s="128" t="s">
        <v>113</v>
      </c>
      <c r="B41" s="69" t="s">
        <v>90</v>
      </c>
      <c r="C41" s="70"/>
      <c r="D41" s="39" t="s">
        <v>4</v>
      </c>
      <c r="E41" s="18">
        <v>13.74</v>
      </c>
      <c r="F41" s="12">
        <v>268.71</v>
      </c>
      <c r="G41" s="12">
        <f>E41*F41</f>
        <v>3692.0753999999997</v>
      </c>
      <c r="H41" s="61" t="s">
        <v>92</v>
      </c>
      <c r="I41" s="62"/>
    </row>
    <row r="42" spans="1:9" ht="45.75" customHeight="1">
      <c r="A42" s="128" t="s">
        <v>114</v>
      </c>
      <c r="B42" s="126" t="s">
        <v>91</v>
      </c>
      <c r="C42" s="127"/>
      <c r="D42" s="39" t="s">
        <v>4</v>
      </c>
      <c r="E42" s="18">
        <v>3.27</v>
      </c>
      <c r="F42" s="12">
        <v>268.71</v>
      </c>
      <c r="G42" s="12">
        <f>E42*F42</f>
        <v>878.6817</v>
      </c>
      <c r="H42" s="61" t="s">
        <v>92</v>
      </c>
      <c r="I42" s="62"/>
    </row>
    <row r="43" spans="1:19" s="6" customFormat="1" ht="12.75">
      <c r="A43" s="21">
        <v>8</v>
      </c>
      <c r="B43" s="94" t="s">
        <v>24</v>
      </c>
      <c r="C43" s="94"/>
      <c r="D43" s="11"/>
      <c r="E43" s="11"/>
      <c r="F43" s="11"/>
      <c r="G43" s="17"/>
      <c r="H43" s="65"/>
      <c r="I43" s="66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4" customFormat="1" ht="24.75" customHeight="1" thickBot="1">
      <c r="A44" s="12" t="s">
        <v>25</v>
      </c>
      <c r="B44" s="123" t="s">
        <v>89</v>
      </c>
      <c r="C44" s="124"/>
      <c r="D44" s="124"/>
      <c r="E44" s="124"/>
      <c r="F44" s="124"/>
      <c r="G44" s="124"/>
      <c r="H44" s="124"/>
      <c r="I44" s="125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9" ht="13.5" thickBot="1">
      <c r="A45" s="90" t="s">
        <v>110</v>
      </c>
      <c r="B45" s="91"/>
      <c r="C45" s="91"/>
      <c r="D45" s="91"/>
      <c r="E45" s="91"/>
      <c r="F45" s="91"/>
      <c r="G45" s="141"/>
      <c r="H45" s="142">
        <v>91715.7563</v>
      </c>
      <c r="I45" s="143"/>
    </row>
    <row r="46" spans="1:9" ht="13.5" thickBot="1">
      <c r="A46" s="90"/>
      <c r="B46" s="91"/>
      <c r="C46" s="91"/>
      <c r="D46" s="91"/>
      <c r="E46" s="91"/>
      <c r="F46" s="91"/>
      <c r="G46" s="38"/>
      <c r="H46" s="92"/>
      <c r="I46" s="93"/>
    </row>
    <row r="47" ht="12.75">
      <c r="A47" s="24"/>
    </row>
    <row r="48" ht="12.75">
      <c r="A48" s="24"/>
    </row>
    <row r="49" ht="12.75">
      <c r="A49" s="24"/>
    </row>
    <row r="50" ht="12.75">
      <c r="A50" s="24"/>
    </row>
    <row r="51" ht="12.75">
      <c r="A51" s="24"/>
    </row>
    <row r="52" ht="12.75">
      <c r="A52" s="24"/>
    </row>
    <row r="53" ht="12.75">
      <c r="A53" s="24"/>
    </row>
    <row r="54" ht="12.75">
      <c r="A54" s="24"/>
    </row>
    <row r="55" ht="12.75">
      <c r="A55" s="24"/>
    </row>
    <row r="56" ht="12.75">
      <c r="A56" s="24"/>
    </row>
    <row r="57" ht="12.75">
      <c r="A57" s="24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  <row r="63" ht="12.75">
      <c r="A63" s="24"/>
    </row>
    <row r="64" ht="12.75">
      <c r="A64" s="24"/>
    </row>
    <row r="65" ht="12.75">
      <c r="A65" s="24"/>
    </row>
    <row r="66" ht="12.75">
      <c r="A66" s="24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</sheetData>
  <sheetProtection/>
  <mergeCells count="89">
    <mergeCell ref="D11:I11"/>
    <mergeCell ref="H1:I6"/>
    <mergeCell ref="B12:C12"/>
    <mergeCell ref="B18:C18"/>
    <mergeCell ref="B19:C19"/>
    <mergeCell ref="B20:C20"/>
    <mergeCell ref="B32:C32"/>
    <mergeCell ref="H32:I32"/>
    <mergeCell ref="H17:I17"/>
    <mergeCell ref="H23:I23"/>
    <mergeCell ref="H18:I18"/>
    <mergeCell ref="B15:C15"/>
    <mergeCell ref="B24:C24"/>
    <mergeCell ref="B30:C30"/>
    <mergeCell ref="B31:C31"/>
    <mergeCell ref="B29:C29"/>
    <mergeCell ref="B16:C16"/>
    <mergeCell ref="B21:C21"/>
    <mergeCell ref="A1:G1"/>
    <mergeCell ref="A2:G2"/>
    <mergeCell ref="A3:G3"/>
    <mergeCell ref="A4:G4"/>
    <mergeCell ref="E5:G5"/>
    <mergeCell ref="A5:D5"/>
    <mergeCell ref="B11:C11"/>
    <mergeCell ref="B13:C13"/>
    <mergeCell ref="B34:C34"/>
    <mergeCell ref="B33:C33"/>
    <mergeCell ref="B25:C25"/>
    <mergeCell ref="B17:C17"/>
    <mergeCell ref="B23:C23"/>
    <mergeCell ref="H43:I43"/>
    <mergeCell ref="A46:F46"/>
    <mergeCell ref="H46:I46"/>
    <mergeCell ref="A45:F45"/>
    <mergeCell ref="B43:C43"/>
    <mergeCell ref="H45:I45"/>
    <mergeCell ref="B44:I44"/>
    <mergeCell ref="H34:I34"/>
    <mergeCell ref="H29:I29"/>
    <mergeCell ref="H30:I30"/>
    <mergeCell ref="H31:I31"/>
    <mergeCell ref="H33:I33"/>
    <mergeCell ref="H19:I19"/>
    <mergeCell ref="H20:I20"/>
    <mergeCell ref="A6:G6"/>
    <mergeCell ref="A8:A9"/>
    <mergeCell ref="B8:C9"/>
    <mergeCell ref="D8:D9"/>
    <mergeCell ref="G8:G9"/>
    <mergeCell ref="F8:F9"/>
    <mergeCell ref="E8:E9"/>
    <mergeCell ref="H7:I7"/>
    <mergeCell ref="H8:I9"/>
    <mergeCell ref="H13:I13"/>
    <mergeCell ref="H12:I12"/>
    <mergeCell ref="H10:I10"/>
    <mergeCell ref="A7:G7"/>
    <mergeCell ref="B10:C10"/>
    <mergeCell ref="H15:I15"/>
    <mergeCell ref="H14:I14"/>
    <mergeCell ref="H25:I25"/>
    <mergeCell ref="B26:C26"/>
    <mergeCell ref="H26:I26"/>
    <mergeCell ref="B27:C27"/>
    <mergeCell ref="H27:I27"/>
    <mergeCell ref="H16:I16"/>
    <mergeCell ref="H24:I24"/>
    <mergeCell ref="H22:I22"/>
    <mergeCell ref="H21:I21"/>
    <mergeCell ref="B35:C35"/>
    <mergeCell ref="H35:I35"/>
    <mergeCell ref="B36:C36"/>
    <mergeCell ref="H36:I36"/>
    <mergeCell ref="B37:C37"/>
    <mergeCell ref="H37:I37"/>
    <mergeCell ref="B28:C28"/>
    <mergeCell ref="H28:I28"/>
    <mergeCell ref="B22:C22"/>
    <mergeCell ref="B41:C41"/>
    <mergeCell ref="H41:I41"/>
    <mergeCell ref="B42:C42"/>
    <mergeCell ref="H42:I42"/>
    <mergeCell ref="B38:C38"/>
    <mergeCell ref="H38:I38"/>
    <mergeCell ref="B39:C39"/>
    <mergeCell ref="H39:I39"/>
    <mergeCell ref="B40:C40"/>
    <mergeCell ref="H40:I40"/>
  </mergeCells>
  <printOptions/>
  <pageMargins left="0.787401575" right="0.24" top="0.51" bottom="0.7" header="0.38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univasf</dc:creator>
  <cp:keywords/>
  <dc:description/>
  <cp:lastModifiedBy>Gavazza</cp:lastModifiedBy>
  <cp:lastPrinted>2021-05-13T14:35:53Z</cp:lastPrinted>
  <dcterms:created xsi:type="dcterms:W3CDTF">2008-09-05T12:06:42Z</dcterms:created>
  <dcterms:modified xsi:type="dcterms:W3CDTF">2021-05-13T14:36:14Z</dcterms:modified>
  <cp:category/>
  <cp:version/>
  <cp:contentType/>
  <cp:contentStatus/>
</cp:coreProperties>
</file>