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orçamento" sheetId="1" r:id="rId1"/>
    <sheet name="cronograma" sheetId="2" r:id="rId2"/>
    <sheet name="Relação de ruas" sheetId="3" r:id="rId3"/>
  </sheets>
  <definedNames>
    <definedName name="_xlnm.Print_Area" localSheetId="0">'orçamento'!$A$1:$K$26</definedName>
    <definedName name="_xlnm.Print_Area" localSheetId="2">'Relação de ruas'!$A$1:$J$15</definedName>
    <definedName name="Excel_BuiltIn_Print_Area" localSheetId="0">'orçamento'!$A$1:$K$26</definedName>
    <definedName name="Excel_BuiltIn_Print_Area" localSheetId="2">'Relação de ruas'!$A$1:$J$15</definedName>
  </definedNames>
  <calcPr fullCalcOnLoad="1"/>
</workbook>
</file>

<file path=xl/comments1.xml><?xml version="1.0" encoding="utf-8"?>
<comments xmlns="http://schemas.openxmlformats.org/spreadsheetml/2006/main">
  <authors>
    <author>SL</author>
  </authors>
  <commentList>
    <comment ref="E22" authorId="0">
      <text>
        <r>
          <rPr>
            <b/>
            <sz val="8"/>
            <color indexed="8"/>
            <rFont val="Times New Roman"/>
            <family val="1"/>
          </rPr>
          <t xml:space="preserve">Engenharia:
</t>
        </r>
      </text>
    </comment>
    <comment ref="G13" authorId="0">
      <text>
        <r>
          <rPr>
            <b/>
            <sz val="8"/>
            <color indexed="8"/>
            <rFont val="Times New Roman"/>
            <family val="1"/>
          </rPr>
          <t xml:space="preserve">Engenharia:
</t>
        </r>
      </text>
    </comment>
  </commentList>
</comments>
</file>

<file path=xl/sharedStrings.xml><?xml version="1.0" encoding="utf-8"?>
<sst xmlns="http://schemas.openxmlformats.org/spreadsheetml/2006/main" count="112" uniqueCount="83">
  <si>
    <t xml:space="preserve"> </t>
  </si>
  <si>
    <t>RECAPEAMENTO ASFÁLTICO EM CBUQ</t>
  </si>
  <si>
    <t>LOCAL: RUAS DO JD SÃO LUCAS EM PIRASSUNUNGA - CONFORME RELAÇÃO ANEXA</t>
  </si>
  <si>
    <t>DATA:19/04/2021</t>
  </si>
  <si>
    <t>ITEM</t>
  </si>
  <si>
    <t>ESPECIFICAÇÃO</t>
  </si>
  <si>
    <t>UNID</t>
  </si>
  <si>
    <t xml:space="preserve">QUANT </t>
  </si>
  <si>
    <t>P. UNIT</t>
  </si>
  <si>
    <t>bdi unit</t>
  </si>
  <si>
    <t xml:space="preserve">TOTAL unit
</t>
  </si>
  <si>
    <t xml:space="preserve">TOTAL GLOBAL
 </t>
  </si>
  <si>
    <t>Código Sinapi (15/04/2021) C/ DESONERAÇÃO</t>
  </si>
  <si>
    <t>Placa da Obra</t>
  </si>
  <si>
    <t>1.1</t>
  </si>
  <si>
    <t>Placa de identificação da obra modelo Caixa Federal</t>
  </si>
  <si>
    <t>m²</t>
  </si>
  <si>
    <t>0004813 SINAPI insumo</t>
  </si>
  <si>
    <t>Recapeamento Asfáltico</t>
  </si>
  <si>
    <t>Pavimentação /Calçadas/Sinalização</t>
  </si>
  <si>
    <t>2.1</t>
  </si>
  <si>
    <t>Pintura ligante RR1C</t>
  </si>
  <si>
    <t>96402 SINAPI</t>
  </si>
  <si>
    <t>2.2</t>
  </si>
  <si>
    <t xml:space="preserve">Construção de pavimento com  aplicação de concreto betuminoso usinado a quente CBUQ) camada de rolamento, com espessura de 3cm, exclusive transporte </t>
  </si>
  <si>
    <t>m³</t>
  </si>
  <si>
    <t>95995 SINAPI</t>
  </si>
  <si>
    <t>2.3</t>
  </si>
  <si>
    <t xml:space="preserve">Transporte de massa asfáltica em CBUQ considerando a media entre cidades (Mogi Mirim/Leme/Ribeirão Preto/Araras) em 58,73 Km </t>
  </si>
  <si>
    <t>m³xkm</t>
  </si>
  <si>
    <t>93593 SINAPI</t>
  </si>
  <si>
    <t>TOTAL ORÇADO R$</t>
  </si>
  <si>
    <t xml:space="preserve">Composição do BDI </t>
  </si>
  <si>
    <t>Garantia   -   0,40 %</t>
  </si>
  <si>
    <t>Risco       -  0,56  %</t>
  </si>
  <si>
    <t>Despesas Financeiras - 1,11 %</t>
  </si>
  <si>
    <t>Administração Central - 4,01 %</t>
  </si>
  <si>
    <t>Lucro       -    7,30 %</t>
  </si>
  <si>
    <t>Tributos    -    6,50 % (ISS+PIS/cofins 3,65%)</t>
  </si>
  <si>
    <t>Valor  Total com BDI - 20,73 %</t>
  </si>
  <si>
    <t xml:space="preserve">CRONOGRAMA FÍSICO FINANCEIRO  </t>
  </si>
  <si>
    <t>CRONOGRAMA FÍSICO FINANCEIRO</t>
  </si>
  <si>
    <t xml:space="preserve">PROJETO:Recapeamento asfáltico em CBUQ - </t>
  </si>
  <si>
    <t xml:space="preserve">                     PREFEITURA MUNICIPAL  </t>
  </si>
  <si>
    <t>Ruas do Jd São Lucas -conforme relação  anexa</t>
  </si>
  <si>
    <t>PIRASSUNUNGA</t>
  </si>
  <si>
    <t>MÊS</t>
  </si>
  <si>
    <t>DISCRIMINAÇÃO DOS SERVIÇOS</t>
  </si>
  <si>
    <t>VALOR(R$)</t>
  </si>
  <si>
    <t>SUB-TOTAL</t>
  </si>
  <si>
    <t>Placa da obra modelo CAIXA ECONOMICA FEDERAL</t>
  </si>
  <si>
    <t xml:space="preserve">Transporte de massa asfáltica considerando a media entre cidades (Mogi Mirim/Leme/Ribeirão Preto/Araras) em 58,73 Km </t>
  </si>
  <si>
    <t>VALOR DO PERÍODO</t>
  </si>
  <si>
    <t>VALOR ACUMULADO</t>
  </si>
  <si>
    <t>PERCENTUAL DO PERÍODO</t>
  </si>
  <si>
    <t>PERCENTUAL ACUMULADO</t>
  </si>
  <si>
    <t>Responsável:Secretaria Municipal de Obras e Serviços</t>
  </si>
  <si>
    <t>Planilha dos Serviços de Recapeamento de Ruas do Jardim São Lucas -Pirassununga -dez/2020</t>
  </si>
  <si>
    <t xml:space="preserve">Área golas </t>
  </si>
  <si>
    <t>Bairro</t>
  </si>
  <si>
    <t>Código</t>
  </si>
  <si>
    <t>Ruas a serem recapeadas</t>
  </si>
  <si>
    <t>L.(média)</t>
  </si>
  <si>
    <t>Compr. (m)</t>
  </si>
  <si>
    <t>Área rua</t>
  </si>
  <si>
    <t xml:space="preserve"> e cul-de-sac</t>
  </si>
  <si>
    <t>TOTAL</t>
  </si>
  <si>
    <t>Trecho da</t>
  </si>
  <si>
    <t>à</t>
  </si>
  <si>
    <t>Jd Redentor</t>
  </si>
  <si>
    <t xml:space="preserve">Rua </t>
  </si>
  <si>
    <t>Oswaldo Orsolini</t>
  </si>
  <si>
    <t>Av. America do Sul</t>
  </si>
  <si>
    <t>final cul-de-sac</t>
  </si>
  <si>
    <t>Alvaro Barbosa</t>
  </si>
  <si>
    <t>R Angelo Capelo</t>
  </si>
  <si>
    <t>Rua</t>
  </si>
  <si>
    <t>Manoel Fernandes Chaves</t>
  </si>
  <si>
    <t>Angelo Capelo</t>
  </si>
  <si>
    <t>R Giacomo Cabianca</t>
  </si>
  <si>
    <t>R Oswaldo Orsolini</t>
  </si>
  <si>
    <t>Total  de recapeamento com CBUQ</t>
  </si>
  <si>
    <t>Valores totalizados- m²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</si>
</sst>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MM/YY"/>
    <numFmt numFmtId="166" formatCode="#,##0.00"/>
    <numFmt numFmtId="167" formatCode="#,##0"/>
    <numFmt numFmtId="168" formatCode="#,##0.0000"/>
    <numFmt numFmtId="169" formatCode="&quot;R$ &quot;#,##0.00"/>
    <numFmt numFmtId="170" formatCode="_(* #,##0.00_);_(* \(#,##0.00\);_(* \-??_);_(@_)"/>
    <numFmt numFmtId="171" formatCode="_(* #,##0.00_);_(* \(#,##0.00\);_(* \-??_);_(@_)"/>
    <numFmt numFmtId="172" formatCode="DD/MM/YYYY"/>
    <numFmt numFmtId="173" formatCode="#,##0.00;\-#,##0.00"/>
    <numFmt numFmtId="174" formatCode="0%"/>
    <numFmt numFmtId="175" formatCode="_-* #,##0.00_-;\-* #,##0.00_-;_-* \-??_-;_-@_-"/>
    <numFmt numFmtId="176" formatCode="0.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7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44"/>
      <name val="Arial"/>
      <family val="2"/>
    </font>
    <font>
      <sz val="9"/>
      <name val="Arial"/>
      <family val="2"/>
    </font>
    <font>
      <sz val="7"/>
      <color indexed="8"/>
      <name val="Verdana"/>
      <family val="2"/>
    </font>
    <font>
      <b/>
      <sz val="9"/>
      <color indexed="9"/>
      <name val="Arial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u val="single"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7"/>
      <name val="Times New Roman"/>
      <family val="1"/>
    </font>
    <font>
      <sz val="8"/>
      <color indexed="9"/>
      <name val="Arial"/>
      <family val="2"/>
    </font>
    <font>
      <sz val="7"/>
      <color indexed="8"/>
      <name val="Arial"/>
      <family val="2"/>
    </font>
    <font>
      <b/>
      <sz val="10"/>
      <color indexed="8"/>
      <name val="Miriad bold"/>
      <family val="0"/>
    </font>
    <font>
      <b/>
      <sz val="9"/>
      <color indexed="8"/>
      <name val="Miriad bold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8.5"/>
      <color indexed="8"/>
      <name val="Miriad bold"/>
      <family val="0"/>
    </font>
    <font>
      <sz val="10"/>
      <color indexed="8"/>
      <name val="Miriad bold"/>
      <family val="0"/>
    </font>
    <font>
      <sz val="8"/>
      <color indexed="8"/>
      <name val="Miriad bold"/>
      <family val="0"/>
    </font>
    <font>
      <sz val="7"/>
      <color indexed="8"/>
      <name val="Miriad bold"/>
      <family val="0"/>
    </font>
    <font>
      <sz val="9"/>
      <color indexed="8"/>
      <name val="Miriad bold"/>
      <family val="0"/>
    </font>
    <font>
      <sz val="11"/>
      <color indexed="8"/>
      <name val="Miriad bold"/>
      <family val="0"/>
    </font>
    <font>
      <sz val="8"/>
      <color indexed="8"/>
      <name val="Times New Roman"/>
      <family val="1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8"/>
      <color indexed="9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4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1" xfId="20" applyFont="1" applyBorder="1" applyAlignment="1">
      <alignment horizontal="center"/>
      <protection/>
    </xf>
    <xf numFmtId="164" fontId="4" fillId="0" borderId="0" xfId="20" applyFont="1" applyBorder="1" applyAlignment="1">
      <alignment horizontal="center"/>
      <protection/>
    </xf>
    <xf numFmtId="164" fontId="5" fillId="0" borderId="0" xfId="20" applyFont="1" applyBorder="1" applyAlignment="1">
      <alignment/>
      <protection/>
    </xf>
    <xf numFmtId="164" fontId="5" fillId="0" borderId="2" xfId="20" applyFont="1" applyBorder="1" applyAlignment="1">
      <alignment/>
      <protection/>
    </xf>
    <xf numFmtId="164" fontId="6" fillId="0" borderId="1" xfId="20" applyFont="1" applyBorder="1" applyAlignment="1">
      <alignment horizontal="left"/>
      <protection/>
    </xf>
    <xf numFmtId="164" fontId="7" fillId="0" borderId="0" xfId="20" applyFont="1" applyBorder="1" applyAlignment="1">
      <alignment horizontal="left"/>
      <protection/>
    </xf>
    <xf numFmtId="164" fontId="4" fillId="0" borderId="0" xfId="20" applyFont="1" applyBorder="1" applyAlignment="1">
      <alignment horizontal="left"/>
      <protection/>
    </xf>
    <xf numFmtId="164" fontId="3" fillId="0" borderId="0" xfId="20" applyFont="1" applyBorder="1">
      <alignment/>
      <protection/>
    </xf>
    <xf numFmtId="164" fontId="3" fillId="0" borderId="2" xfId="20" applyFont="1" applyBorder="1">
      <alignment/>
      <protection/>
    </xf>
    <xf numFmtId="164" fontId="4" fillId="0" borderId="1" xfId="20" applyFont="1" applyBorder="1" applyAlignment="1">
      <alignment vertical="center" wrapText="1"/>
      <protection/>
    </xf>
    <xf numFmtId="164" fontId="8" fillId="0" borderId="0" xfId="20" applyFont="1" applyBorder="1" applyAlignment="1">
      <alignment horizontal="center"/>
      <protection/>
    </xf>
    <xf numFmtId="164" fontId="9" fillId="0" borderId="0" xfId="20" applyFont="1" applyBorder="1" applyAlignment="1">
      <alignment horizontal="center"/>
      <protection/>
    </xf>
    <xf numFmtId="165" fontId="3" fillId="0" borderId="0" xfId="20" applyNumberFormat="1" applyFont="1" applyBorder="1">
      <alignment/>
      <protection/>
    </xf>
    <xf numFmtId="164" fontId="0" fillId="0" borderId="3" xfId="20" applyFont="1" applyBorder="1" applyAlignment="1">
      <alignment horizontal="left" wrapText="1"/>
      <protection/>
    </xf>
    <xf numFmtId="164" fontId="0" fillId="0" borderId="4" xfId="20" applyFont="1" applyBorder="1" applyAlignment="1">
      <alignment horizontal="left" vertical="top" wrapText="1"/>
      <protection/>
    </xf>
    <xf numFmtId="165" fontId="5" fillId="0" borderId="4" xfId="20" applyNumberFormat="1" applyFont="1" applyBorder="1">
      <alignment/>
      <protection/>
    </xf>
    <xf numFmtId="164" fontId="3" fillId="0" borderId="5" xfId="20" applyFont="1" applyBorder="1">
      <alignment/>
      <protection/>
    </xf>
    <xf numFmtId="164" fontId="0" fillId="0" borderId="4" xfId="20" applyFont="1" applyBorder="1" applyAlignment="1">
      <alignment horizontal="center" wrapText="1"/>
      <protection/>
    </xf>
    <xf numFmtId="164" fontId="3" fillId="0" borderId="6" xfId="20" applyFont="1" applyBorder="1" applyAlignment="1">
      <alignment horizontal="center"/>
      <protection/>
    </xf>
    <xf numFmtId="166" fontId="10" fillId="0" borderId="7" xfId="0" applyNumberFormat="1" applyFont="1" applyBorder="1" applyAlignment="1">
      <alignment horizontal="center" vertical="center"/>
    </xf>
    <xf numFmtId="166" fontId="11" fillId="0" borderId="7" xfId="0" applyNumberFormat="1" applyFont="1" applyBorder="1" applyAlignment="1">
      <alignment horizontal="center" vertical="center" wrapText="1"/>
    </xf>
    <xf numFmtId="166" fontId="12" fillId="0" borderId="7" xfId="0" applyNumberFormat="1" applyFont="1" applyBorder="1" applyAlignment="1">
      <alignment horizontal="center" vertical="center" wrapText="1"/>
    </xf>
    <xf numFmtId="164" fontId="13" fillId="0" borderId="7" xfId="0" applyFont="1" applyBorder="1" applyAlignment="1">
      <alignment vertical="top" wrapText="1"/>
    </xf>
    <xf numFmtId="167" fontId="10" fillId="2" borderId="8" xfId="0" applyNumberFormat="1" applyFont="1" applyFill="1" applyBorder="1" applyAlignment="1">
      <alignment horizontal="center" vertical="center"/>
    </xf>
    <xf numFmtId="166" fontId="14" fillId="2" borderId="9" xfId="0" applyNumberFormat="1" applyFont="1" applyFill="1" applyBorder="1" applyAlignment="1">
      <alignment horizontal="center"/>
    </xf>
    <xf numFmtId="166" fontId="10" fillId="2" borderId="10" xfId="0" applyNumberFormat="1" applyFont="1" applyFill="1" applyBorder="1" applyAlignment="1">
      <alignment horizontal="center" vertical="center"/>
    </xf>
    <xf numFmtId="166" fontId="10" fillId="2" borderId="10" xfId="0" applyNumberFormat="1" applyFont="1" applyFill="1" applyBorder="1" applyAlignment="1">
      <alignment/>
    </xf>
    <xf numFmtId="166" fontId="14" fillId="2" borderId="10" xfId="0" applyNumberFormat="1" applyFont="1" applyFill="1" applyBorder="1" applyAlignment="1">
      <alignment/>
    </xf>
    <xf numFmtId="168" fontId="15" fillId="3" borderId="8" xfId="0" applyNumberFormat="1" applyFont="1" applyFill="1" applyBorder="1" applyAlignment="1">
      <alignment/>
    </xf>
    <xf numFmtId="166" fontId="14" fillId="3" borderId="8" xfId="0" applyNumberFormat="1" applyFont="1" applyFill="1" applyBorder="1" applyAlignment="1">
      <alignment/>
    </xf>
    <xf numFmtId="164" fontId="13" fillId="2" borderId="11" xfId="0" applyFont="1" applyFill="1" applyBorder="1" applyAlignment="1">
      <alignment horizontal="center"/>
    </xf>
    <xf numFmtId="166" fontId="16" fillId="4" borderId="12" xfId="0" applyNumberFormat="1" applyFont="1" applyFill="1" applyBorder="1" applyAlignment="1">
      <alignment horizontal="center" vertical="center"/>
    </xf>
    <xf numFmtId="164" fontId="16" fillId="0" borderId="13" xfId="0" applyFont="1" applyBorder="1" applyAlignment="1">
      <alignment wrapText="1"/>
    </xf>
    <xf numFmtId="166" fontId="16" fillId="0" borderId="12" xfId="0" applyNumberFormat="1" applyFont="1" applyBorder="1" applyAlignment="1">
      <alignment vertical="center"/>
    </xf>
    <xf numFmtId="166" fontId="16" fillId="0" borderId="12" xfId="0" applyNumberFormat="1" applyFont="1" applyBorder="1" applyAlignment="1">
      <alignment horizontal="center" vertical="center"/>
    </xf>
    <xf numFmtId="166" fontId="16" fillId="0" borderId="14" xfId="0" applyNumberFormat="1" applyFont="1" applyBorder="1" applyAlignment="1">
      <alignment horizontal="center" vertical="center"/>
    </xf>
    <xf numFmtId="169" fontId="16" fillId="0" borderId="14" xfId="0" applyNumberFormat="1" applyFont="1" applyBorder="1" applyAlignment="1">
      <alignment horizontal="center" vertical="center"/>
    </xf>
    <xf numFmtId="164" fontId="5" fillId="0" borderId="15" xfId="0" applyFont="1" applyBorder="1" applyAlignment="1">
      <alignment horizontal="center"/>
    </xf>
    <xf numFmtId="166" fontId="16" fillId="0" borderId="16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167" fontId="14" fillId="2" borderId="14" xfId="0" applyNumberFormat="1" applyFont="1" applyFill="1" applyBorder="1" applyAlignment="1">
      <alignment horizontal="center" vertical="center"/>
    </xf>
    <xf numFmtId="166" fontId="14" fillId="2" borderId="12" xfId="0" applyNumberFormat="1" applyFont="1" applyFill="1" applyBorder="1" applyAlignment="1">
      <alignment horizontal="center"/>
    </xf>
    <xf numFmtId="166" fontId="14" fillId="2" borderId="15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6" fontId="10" fillId="2" borderId="12" xfId="0" applyNumberFormat="1" applyFont="1" applyFill="1" applyBorder="1" applyAlignment="1">
      <alignment horizontal="center" vertical="center"/>
    </xf>
    <xf numFmtId="166" fontId="11" fillId="2" borderId="10" xfId="0" applyNumberFormat="1" applyFont="1" applyFill="1" applyBorder="1" applyAlignment="1">
      <alignment/>
    </xf>
    <xf numFmtId="166" fontId="10" fillId="3" borderId="8" xfId="0" applyNumberFormat="1" applyFont="1" applyFill="1" applyBorder="1" applyAlignment="1">
      <alignment horizontal="center" vertical="center"/>
    </xf>
    <xf numFmtId="166" fontId="11" fillId="3" borderId="8" xfId="0" applyNumberFormat="1" applyFont="1" applyFill="1" applyBorder="1" applyAlignment="1">
      <alignment/>
    </xf>
    <xf numFmtId="164" fontId="13" fillId="2" borderId="14" xfId="0" applyFont="1" applyFill="1" applyBorder="1" applyAlignment="1">
      <alignment horizontal="center"/>
    </xf>
    <xf numFmtId="166" fontId="4" fillId="0" borderId="12" xfId="0" applyNumberFormat="1" applyFont="1" applyBorder="1" applyAlignment="1">
      <alignment horizontal="justify"/>
    </xf>
    <xf numFmtId="164" fontId="17" fillId="0" borderId="12" xfId="0" applyFont="1" applyBorder="1" applyAlignment="1">
      <alignment horizontal="center" wrapText="1"/>
    </xf>
    <xf numFmtId="170" fontId="16" fillId="0" borderId="12" xfId="15" applyNumberFormat="1" applyFont="1" applyFill="1" applyBorder="1" applyAlignment="1" applyProtection="1">
      <alignment vertical="center"/>
      <protection/>
    </xf>
    <xf numFmtId="166" fontId="4" fillId="0" borderId="12" xfId="0" applyNumberFormat="1" applyFont="1" applyBorder="1" applyAlignment="1">
      <alignment horizontal="justify" wrapText="1"/>
    </xf>
    <xf numFmtId="166" fontId="14" fillId="0" borderId="17" xfId="0" applyNumberFormat="1" applyFont="1" applyBorder="1" applyAlignment="1">
      <alignment horizontal="center"/>
    </xf>
    <xf numFmtId="166" fontId="18" fillId="0" borderId="18" xfId="0" applyNumberFormat="1" applyFont="1" applyBorder="1" applyAlignment="1">
      <alignment/>
    </xf>
    <xf numFmtId="166" fontId="14" fillId="0" borderId="18" xfId="0" applyNumberFormat="1" applyFont="1" applyBorder="1" applyAlignment="1">
      <alignment/>
    </xf>
    <xf numFmtId="166" fontId="13" fillId="0" borderId="18" xfId="0" applyNumberFormat="1" applyFont="1" applyBorder="1" applyAlignment="1">
      <alignment/>
    </xf>
    <xf numFmtId="164" fontId="5" fillId="0" borderId="17" xfId="0" applyFont="1" applyBorder="1" applyAlignment="1">
      <alignment/>
    </xf>
    <xf numFmtId="164" fontId="5" fillId="0" borderId="6" xfId="0" applyFont="1" applyBorder="1" applyAlignment="1">
      <alignment/>
    </xf>
    <xf numFmtId="164" fontId="10" fillId="0" borderId="9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19" fillId="0" borderId="12" xfId="0" applyFont="1" applyBorder="1" applyAlignment="1">
      <alignment horizontal="left"/>
    </xf>
    <xf numFmtId="166" fontId="0" fillId="0" borderId="19" xfId="0" applyNumberFormat="1" applyFont="1" applyBorder="1" applyAlignment="1">
      <alignment horizontal="center" vertical="center"/>
    </xf>
    <xf numFmtId="164" fontId="4" fillId="0" borderId="12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19" fillId="0" borderId="12" xfId="0" applyFont="1" applyBorder="1" applyAlignment="1">
      <alignment horizontal="left" vertical="top" wrapText="1"/>
    </xf>
    <xf numFmtId="164" fontId="0" fillId="0" borderId="19" xfId="0" applyBorder="1" applyAlignment="1">
      <alignment horizontal="left"/>
    </xf>
    <xf numFmtId="164" fontId="4" fillId="4" borderId="12" xfId="0" applyFont="1" applyFill="1" applyBorder="1" applyAlignment="1">
      <alignment horizontal="left"/>
    </xf>
    <xf numFmtId="164" fontId="21" fillId="0" borderId="0" xfId="0" applyFont="1" applyBorder="1" applyAlignment="1">
      <alignment horizontal="center"/>
    </xf>
    <xf numFmtId="164" fontId="7" fillId="0" borderId="20" xfId="0" applyFont="1" applyBorder="1" applyAlignment="1">
      <alignment horizontal="center"/>
    </xf>
    <xf numFmtId="164" fontId="4" fillId="0" borderId="21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11" fillId="0" borderId="23" xfId="0" applyFont="1" applyBorder="1" applyAlignment="1">
      <alignment horizontal="left"/>
    </xf>
    <xf numFmtId="164" fontId="7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22" fillId="0" borderId="0" xfId="0" applyFont="1" applyBorder="1" applyAlignment="1">
      <alignment/>
    </xf>
    <xf numFmtId="164" fontId="23" fillId="0" borderId="0" xfId="0" applyFont="1" applyBorder="1" applyAlignment="1">
      <alignment horizontal="center"/>
    </xf>
    <xf numFmtId="164" fontId="11" fillId="0" borderId="24" xfId="0" applyFont="1" applyBorder="1" applyAlignment="1">
      <alignment horizontal="left"/>
    </xf>
    <xf numFmtId="164" fontId="0" fillId="0" borderId="4" xfId="0" applyBorder="1" applyAlignment="1">
      <alignment/>
    </xf>
    <xf numFmtId="172" fontId="19" fillId="0" borderId="5" xfId="0" applyNumberFormat="1" applyFont="1" applyBorder="1" applyAlignment="1">
      <alignment/>
    </xf>
    <xf numFmtId="164" fontId="10" fillId="0" borderId="12" xfId="0" applyFont="1" applyBorder="1" applyAlignment="1">
      <alignment horizontal="center"/>
    </xf>
    <xf numFmtId="164" fontId="10" fillId="0" borderId="25" xfId="0" applyFont="1" applyBorder="1" applyAlignment="1">
      <alignment horizontal="center"/>
    </xf>
    <xf numFmtId="164" fontId="11" fillId="0" borderId="12" xfId="0" applyFont="1" applyBorder="1" applyAlignment="1">
      <alignment horizontal="center"/>
    </xf>
    <xf numFmtId="164" fontId="24" fillId="0" borderId="12" xfId="0" applyFont="1" applyBorder="1" applyAlignment="1">
      <alignment horizontal="center"/>
    </xf>
    <xf numFmtId="164" fontId="7" fillId="0" borderId="14" xfId="0" applyFont="1" applyBorder="1" applyAlignment="1">
      <alignment horizontal="center"/>
    </xf>
    <xf numFmtId="173" fontId="25" fillId="0" borderId="12" xfId="0" applyNumberFormat="1" applyFont="1" applyBorder="1" applyAlignment="1">
      <alignment horizontal="center" wrapText="1"/>
    </xf>
    <xf numFmtId="170" fontId="4" fillId="0" borderId="12" xfId="15" applyNumberFormat="1" applyFont="1" applyFill="1" applyBorder="1" applyAlignment="1" applyProtection="1">
      <alignment horizontal="center"/>
      <protection/>
    </xf>
    <xf numFmtId="170" fontId="5" fillId="0" borderId="12" xfId="15" applyNumberFormat="1" applyFont="1" applyFill="1" applyBorder="1" applyAlignment="1" applyProtection="1">
      <alignment/>
      <protection/>
    </xf>
    <xf numFmtId="170" fontId="4" fillId="0" borderId="12" xfId="15" applyNumberFormat="1" applyFont="1" applyFill="1" applyBorder="1" applyAlignment="1" applyProtection="1">
      <alignment/>
      <protection/>
    </xf>
    <xf numFmtId="170" fontId="26" fillId="0" borderId="12" xfId="15" applyNumberFormat="1" applyFont="1" applyFill="1" applyBorder="1" applyAlignment="1" applyProtection="1">
      <alignment/>
      <protection/>
    </xf>
    <xf numFmtId="174" fontId="4" fillId="0" borderId="12" xfId="15" applyNumberFormat="1" applyFont="1" applyFill="1" applyBorder="1" applyAlignment="1" applyProtection="1">
      <alignment/>
      <protection/>
    </xf>
    <xf numFmtId="174" fontId="26" fillId="0" borderId="12" xfId="15" applyNumberFormat="1" applyFont="1" applyFill="1" applyBorder="1" applyAlignment="1" applyProtection="1">
      <alignment/>
      <protection/>
    </xf>
    <xf numFmtId="173" fontId="25" fillId="0" borderId="25" xfId="0" applyNumberFormat="1" applyFont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7" fillId="0" borderId="12" xfId="0" applyFont="1" applyBorder="1" applyAlignment="1">
      <alignment horizontal="center"/>
    </xf>
    <xf numFmtId="173" fontId="25" fillId="5" borderId="12" xfId="0" applyNumberFormat="1" applyFont="1" applyFill="1" applyBorder="1" applyAlignment="1">
      <alignment horizontal="center" wrapText="1"/>
    </xf>
    <xf numFmtId="166" fontId="4" fillId="5" borderId="12" xfId="0" applyNumberFormat="1" applyFont="1" applyFill="1" applyBorder="1" applyAlignment="1">
      <alignment horizontal="center" wrapText="1"/>
    </xf>
    <xf numFmtId="173" fontId="27" fillId="0" borderId="25" xfId="0" applyNumberFormat="1" applyFont="1" applyBorder="1" applyAlignment="1">
      <alignment horizontal="center"/>
    </xf>
    <xf numFmtId="170" fontId="5" fillId="0" borderId="12" xfId="15" applyNumberFormat="1" applyFont="1" applyFill="1" applyBorder="1" applyAlignment="1" applyProtection="1">
      <alignment horizontal="center"/>
      <protection/>
    </xf>
    <xf numFmtId="174" fontId="28" fillId="0" borderId="12" xfId="15" applyNumberFormat="1" applyFont="1" applyFill="1" applyBorder="1" applyAlignment="1" applyProtection="1">
      <alignment/>
      <protection/>
    </xf>
    <xf numFmtId="164" fontId="4" fillId="0" borderId="25" xfId="0" applyFont="1" applyBorder="1" applyAlignment="1">
      <alignment/>
    </xf>
    <xf numFmtId="164" fontId="11" fillId="0" borderId="12" xfId="0" applyFont="1" applyBorder="1" applyAlignment="1">
      <alignment horizontal="right"/>
    </xf>
    <xf numFmtId="175" fontId="5" fillId="0" borderId="12" xfId="15" applyNumberFormat="1" applyFont="1" applyFill="1" applyBorder="1" applyAlignment="1" applyProtection="1">
      <alignment/>
      <protection/>
    </xf>
    <xf numFmtId="164" fontId="4" fillId="0" borderId="26" xfId="0" applyFont="1" applyBorder="1" applyAlignment="1">
      <alignment/>
    </xf>
    <xf numFmtId="170" fontId="29" fillId="0" borderId="12" xfId="15" applyNumberFormat="1" applyFont="1" applyFill="1" applyBorder="1" applyAlignment="1" applyProtection="1">
      <alignment/>
      <protection/>
    </xf>
    <xf numFmtId="164" fontId="4" fillId="0" borderId="10" xfId="0" applyFont="1" applyBorder="1" applyAlignment="1">
      <alignment/>
    </xf>
    <xf numFmtId="164" fontId="30" fillId="0" borderId="0" xfId="0" applyFont="1" applyBorder="1" applyAlignment="1">
      <alignment horizontal="center"/>
    </xf>
    <xf numFmtId="164" fontId="31" fillId="0" borderId="0" xfId="0" applyFont="1" applyBorder="1" applyAlignment="1">
      <alignment horizontal="center"/>
    </xf>
    <xf numFmtId="164" fontId="30" fillId="0" borderId="0" xfId="0" applyFont="1" applyBorder="1" applyAlignment="1">
      <alignment vertical="center"/>
    </xf>
    <xf numFmtId="166" fontId="32" fillId="0" borderId="0" xfId="0" applyNumberFormat="1" applyFont="1" applyAlignment="1">
      <alignment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34" fillId="0" borderId="0" xfId="0" applyFont="1" applyBorder="1" applyAlignment="1">
      <alignment horizontal="left" vertical="center"/>
    </xf>
    <xf numFmtId="166" fontId="33" fillId="0" borderId="0" xfId="0" applyNumberFormat="1" applyFont="1" applyAlignment="1">
      <alignment/>
    </xf>
    <xf numFmtId="164" fontId="30" fillId="0" borderId="26" xfId="0" applyFont="1" applyBorder="1" applyAlignment="1">
      <alignment horizontal="center"/>
    </xf>
    <xf numFmtId="164" fontId="33" fillId="0" borderId="8" xfId="0" applyFont="1" applyBorder="1" applyAlignment="1">
      <alignment/>
    </xf>
    <xf numFmtId="164" fontId="33" fillId="0" borderId="27" xfId="0" applyFont="1" applyBorder="1" applyAlignment="1">
      <alignment/>
    </xf>
    <xf numFmtId="166" fontId="33" fillId="0" borderId="27" xfId="0" applyNumberFormat="1" applyFont="1" applyBorder="1" applyAlignment="1">
      <alignment/>
    </xf>
    <xf numFmtId="166" fontId="35" fillId="0" borderId="25" xfId="0" applyNumberFormat="1" applyFont="1" applyBorder="1" applyAlignment="1">
      <alignment horizontal="center"/>
    </xf>
    <xf numFmtId="164" fontId="33" fillId="0" borderId="28" xfId="0" applyFont="1" applyBorder="1" applyAlignment="1">
      <alignment horizontal="center"/>
    </xf>
    <xf numFmtId="164" fontId="36" fillId="0" borderId="12" xfId="0" applyFont="1" applyBorder="1" applyAlignment="1">
      <alignment horizontal="center" vertical="center"/>
    </xf>
    <xf numFmtId="164" fontId="37" fillId="0" borderId="12" xfId="0" applyFont="1" applyBorder="1" applyAlignment="1">
      <alignment/>
    </xf>
    <xf numFmtId="164" fontId="35" fillId="0" borderId="12" xfId="0" applyFont="1" applyBorder="1" applyAlignment="1">
      <alignment horizontal="center"/>
    </xf>
    <xf numFmtId="166" fontId="36" fillId="0" borderId="12" xfId="0" applyNumberFormat="1" applyFont="1" applyBorder="1" applyAlignment="1">
      <alignment horizontal="center"/>
    </xf>
    <xf numFmtId="166" fontId="38" fillId="0" borderId="12" xfId="0" applyNumberFormat="1" applyFont="1" applyBorder="1" applyAlignment="1">
      <alignment horizontal="center"/>
    </xf>
    <xf numFmtId="166" fontId="39" fillId="0" borderId="12" xfId="0" applyNumberFormat="1" applyFont="1" applyBorder="1" applyAlignment="1">
      <alignment horizontal="center"/>
    </xf>
    <xf numFmtId="166" fontId="35" fillId="0" borderId="10" xfId="0" applyNumberFormat="1" applyFont="1" applyBorder="1" applyAlignment="1">
      <alignment horizontal="center"/>
    </xf>
    <xf numFmtId="164" fontId="39" fillId="0" borderId="12" xfId="0" applyFont="1" applyBorder="1" applyAlignment="1">
      <alignment horizontal="center"/>
    </xf>
    <xf numFmtId="164" fontId="36" fillId="6" borderId="12" xfId="0" applyFont="1" applyFill="1" applyBorder="1" applyAlignment="1">
      <alignment textRotation="90"/>
    </xf>
    <xf numFmtId="164" fontId="36" fillId="6" borderId="12" xfId="0" applyFont="1" applyFill="1" applyBorder="1" applyAlignment="1">
      <alignment/>
    </xf>
    <xf numFmtId="166" fontId="36" fillId="6" borderId="12" xfId="0" applyNumberFormat="1" applyFont="1" applyFill="1" applyBorder="1" applyAlignment="1">
      <alignment horizontal="center"/>
    </xf>
    <xf numFmtId="164" fontId="36" fillId="6" borderId="12" xfId="0" applyFont="1" applyFill="1" applyBorder="1" applyAlignment="1">
      <alignment horizontal="center"/>
    </xf>
    <xf numFmtId="164" fontId="40" fillId="5" borderId="12" xfId="0" applyFont="1" applyFill="1" applyBorder="1" applyAlignment="1">
      <alignment/>
    </xf>
    <xf numFmtId="176" fontId="40" fillId="5" borderId="12" xfId="0" applyNumberFormat="1" applyFont="1" applyFill="1" applyBorder="1" applyAlignment="1">
      <alignment/>
    </xf>
    <xf numFmtId="166" fontId="40" fillId="5" borderId="12" xfId="0" applyNumberFormat="1" applyFont="1" applyFill="1" applyBorder="1" applyAlignment="1">
      <alignment/>
    </xf>
    <xf numFmtId="164" fontId="36" fillId="5" borderId="12" xfId="0" applyFont="1" applyFill="1" applyBorder="1" applyAlignment="1">
      <alignment/>
    </xf>
    <xf numFmtId="166" fontId="36" fillId="5" borderId="12" xfId="0" applyNumberFormat="1" applyFont="1" applyFill="1" applyBorder="1" applyAlignment="1">
      <alignment/>
    </xf>
    <xf numFmtId="166" fontId="41" fillId="0" borderId="0" xfId="0" applyNumberFormat="1" applyFont="1" applyAlignment="1">
      <alignment/>
    </xf>
    <xf numFmtId="164" fontId="41" fillId="0" borderId="0" xfId="0" applyFont="1" applyAlignment="1">
      <alignment/>
    </xf>
    <xf numFmtId="164" fontId="42" fillId="0" borderId="0" xfId="0" applyFont="1" applyAlignment="1">
      <alignment/>
    </xf>
    <xf numFmtId="166" fontId="43" fillId="0" borderId="0" xfId="0" applyNumberFormat="1" applyFont="1" applyAlignment="1">
      <alignment/>
    </xf>
    <xf numFmtId="166" fontId="44" fillId="0" borderId="0" xfId="0" applyNumberFormat="1" applyFont="1" applyAlignment="1">
      <alignment/>
    </xf>
    <xf numFmtId="166" fontId="3" fillId="0" borderId="0" xfId="0" applyNumberFormat="1" applyFont="1" applyAlignment="1">
      <alignment horizontal="center" vertical="center"/>
    </xf>
    <xf numFmtId="166" fontId="45" fillId="0" borderId="0" xfId="0" applyNumberFormat="1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Plan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10</xdr:col>
      <xdr:colOff>409575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31718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G18" sqref="G18"/>
    </sheetView>
  </sheetViews>
  <sheetFormatPr defaultColWidth="9.140625" defaultRowHeight="15"/>
  <cols>
    <col min="3" max="3" width="29.28125" style="0" customWidth="1"/>
    <col min="5" max="5" width="11.00390625" style="0" customWidth="1"/>
    <col min="7" max="7" width="11.7109375" style="0" customWidth="1"/>
    <col min="9" max="9" width="16.7109375" style="0" customWidth="1"/>
    <col min="10" max="10" width="9.140625" style="1" customWidth="1"/>
    <col min="11" max="11" width="6.140625" style="1" customWidth="1"/>
    <col min="13" max="13" width="11.7109375" style="0" customWidth="1"/>
  </cols>
  <sheetData>
    <row r="1" spans="1:11" ht="15">
      <c r="A1" s="2"/>
      <c r="B1" s="2"/>
      <c r="C1" s="2"/>
      <c r="D1" s="2"/>
      <c r="E1" s="2"/>
      <c r="F1" s="2"/>
      <c r="G1" s="2"/>
      <c r="H1" s="3"/>
      <c r="I1" s="3"/>
      <c r="J1" s="4"/>
      <c r="K1" s="5"/>
    </row>
    <row r="2" spans="1:11" ht="15">
      <c r="A2" s="2" t="s">
        <v>0</v>
      </c>
      <c r="B2" s="2"/>
      <c r="C2" s="2"/>
      <c r="D2" s="2"/>
      <c r="E2" s="2"/>
      <c r="F2" s="2"/>
      <c r="G2" s="2"/>
      <c r="H2" s="3"/>
      <c r="I2" s="3"/>
      <c r="J2" s="4"/>
      <c r="K2" s="5"/>
    </row>
    <row r="3" spans="1:11" ht="18.75">
      <c r="A3" s="6" t="s">
        <v>1</v>
      </c>
      <c r="B3" s="7"/>
      <c r="C3" s="7"/>
      <c r="D3" s="7"/>
      <c r="E3" s="8"/>
      <c r="F3" s="8"/>
      <c r="G3" s="8"/>
      <c r="H3" s="8"/>
      <c r="I3" s="8"/>
      <c r="J3" s="9"/>
      <c r="K3" s="10"/>
    </row>
    <row r="4" spans="1:11" ht="15" customHeight="1">
      <c r="A4" s="11" t="s">
        <v>2</v>
      </c>
      <c r="B4" s="11"/>
      <c r="C4" s="11"/>
      <c r="D4" s="11"/>
      <c r="E4" s="11"/>
      <c r="F4" s="11"/>
      <c r="G4" s="11"/>
      <c r="H4" s="3"/>
      <c r="I4" s="3"/>
      <c r="J4" s="9"/>
      <c r="K4" s="10"/>
    </row>
    <row r="5" spans="1:11" ht="15.75">
      <c r="A5" s="11"/>
      <c r="B5" s="11"/>
      <c r="C5" s="11"/>
      <c r="D5" s="11"/>
      <c r="E5" s="11"/>
      <c r="F5" s="11"/>
      <c r="G5" s="11"/>
      <c r="H5" s="12" t="s">
        <v>0</v>
      </c>
      <c r="I5" s="13" t="s">
        <v>0</v>
      </c>
      <c r="J5" s="14" t="s">
        <v>0</v>
      </c>
      <c r="K5" s="10"/>
    </row>
    <row r="6" spans="1:11" ht="15.75" customHeight="1">
      <c r="A6" s="15" t="s">
        <v>0</v>
      </c>
      <c r="B6" s="15"/>
      <c r="C6" s="15"/>
      <c r="D6" s="15"/>
      <c r="E6" s="16"/>
      <c r="F6" s="16"/>
      <c r="G6" s="16"/>
      <c r="H6" s="16" t="s">
        <v>0</v>
      </c>
      <c r="I6" s="13" t="s">
        <v>3</v>
      </c>
      <c r="J6" s="17" t="s">
        <v>0</v>
      </c>
      <c r="K6" s="18"/>
    </row>
    <row r="7" spans="1:11" ht="15.75" customHeight="1">
      <c r="A7" s="19"/>
      <c r="B7" s="19"/>
      <c r="C7" s="19"/>
      <c r="D7" s="19"/>
      <c r="E7" s="19"/>
      <c r="F7" s="19"/>
      <c r="G7" s="19"/>
      <c r="H7" s="19"/>
      <c r="I7" s="19"/>
      <c r="J7" s="20"/>
      <c r="K7" s="20"/>
    </row>
    <row r="8" spans="1:11" ht="15.75" customHeight="1">
      <c r="A8" s="21" t="s">
        <v>4</v>
      </c>
      <c r="B8" s="21" t="s">
        <v>5</v>
      </c>
      <c r="C8" s="21"/>
      <c r="D8" s="21" t="s">
        <v>6</v>
      </c>
      <c r="E8" s="21" t="s">
        <v>7</v>
      </c>
      <c r="F8" s="21" t="s">
        <v>8</v>
      </c>
      <c r="G8" s="21" t="s">
        <v>9</v>
      </c>
      <c r="H8" s="22" t="s">
        <v>10</v>
      </c>
      <c r="I8" s="23" t="s">
        <v>11</v>
      </c>
      <c r="J8" s="24" t="s">
        <v>12</v>
      </c>
      <c r="K8" s="24"/>
    </row>
    <row r="9" spans="1:11" ht="21" customHeight="1">
      <c r="A9" s="21"/>
      <c r="B9" s="21"/>
      <c r="C9" s="21"/>
      <c r="D9" s="21"/>
      <c r="E9" s="21"/>
      <c r="F9" s="21"/>
      <c r="G9" s="21"/>
      <c r="H9" s="22"/>
      <c r="I9" s="23"/>
      <c r="J9" s="24"/>
      <c r="K9" s="24"/>
    </row>
    <row r="10" spans="1:11" ht="15">
      <c r="A10" s="25">
        <v>1</v>
      </c>
      <c r="B10" s="26" t="s">
        <v>13</v>
      </c>
      <c r="C10" s="26"/>
      <c r="D10" s="27"/>
      <c r="E10" s="28"/>
      <c r="F10" s="28"/>
      <c r="G10" s="29" t="s">
        <v>0</v>
      </c>
      <c r="H10" s="30">
        <v>0.2073</v>
      </c>
      <c r="I10" s="31">
        <f>SUM(I11:I11)</f>
        <v>1629.855</v>
      </c>
      <c r="J10" s="32"/>
      <c r="K10" s="32"/>
    </row>
    <row r="11" spans="1:13" ht="26.25" customHeight="1">
      <c r="A11" s="33" t="s">
        <v>14</v>
      </c>
      <c r="B11" s="34" t="s">
        <v>15</v>
      </c>
      <c r="C11" s="34"/>
      <c r="D11" s="35" t="s">
        <v>16</v>
      </c>
      <c r="E11" s="36">
        <v>6</v>
      </c>
      <c r="F11" s="36">
        <v>225</v>
      </c>
      <c r="G11" s="37">
        <f>F11*$H10</f>
        <v>46.642500000000005</v>
      </c>
      <c r="H11" s="37">
        <f>F11+G11</f>
        <v>271.6425</v>
      </c>
      <c r="I11" s="38">
        <f>H11*E11</f>
        <v>1629.855</v>
      </c>
      <c r="J11" s="39" t="s">
        <v>17</v>
      </c>
      <c r="K11" s="39"/>
      <c r="L11" s="40"/>
      <c r="M11" s="41"/>
    </row>
    <row r="12" spans="1:12" ht="15">
      <c r="A12" s="42" t="s">
        <v>0</v>
      </c>
      <c r="B12" s="43" t="s">
        <v>18</v>
      </c>
      <c r="C12" s="43"/>
      <c r="D12" s="44" t="s">
        <v>0</v>
      </c>
      <c r="E12" s="44"/>
      <c r="F12" s="44"/>
      <c r="G12" s="44"/>
      <c r="H12" s="44"/>
      <c r="I12" s="44"/>
      <c r="J12" s="44"/>
      <c r="K12" s="44"/>
      <c r="L12" s="45"/>
    </row>
    <row r="13" spans="1:12" ht="15">
      <c r="A13" s="42">
        <v>2</v>
      </c>
      <c r="B13" s="43" t="s">
        <v>19</v>
      </c>
      <c r="C13" s="43"/>
      <c r="D13" s="46"/>
      <c r="E13" s="46"/>
      <c r="F13" s="46"/>
      <c r="G13" s="47" t="s">
        <v>0</v>
      </c>
      <c r="H13" s="48"/>
      <c r="I13" s="49">
        <f>SUM(I14:I16)</f>
        <v>170112.86000972695</v>
      </c>
      <c r="J13" s="50"/>
      <c r="K13" s="50"/>
      <c r="L13" s="45"/>
    </row>
    <row r="14" spans="1:13" ht="15.75" customHeight="1">
      <c r="A14" s="33" t="s">
        <v>20</v>
      </c>
      <c r="B14" s="51" t="s">
        <v>21</v>
      </c>
      <c r="C14" s="51"/>
      <c r="D14" s="36" t="s">
        <v>16</v>
      </c>
      <c r="E14" s="36">
        <v>4434.82</v>
      </c>
      <c r="F14" s="36">
        <v>2.09</v>
      </c>
      <c r="G14" s="37">
        <f>F14*$H10</f>
        <v>0.433257</v>
      </c>
      <c r="H14" s="37">
        <f aca="true" t="shared" si="0" ref="H14:H16">F14+G14</f>
        <v>2.523257</v>
      </c>
      <c r="I14" s="38">
        <f aca="true" t="shared" si="1" ref="I14:I16">H14*E14</f>
        <v>11190.19060874</v>
      </c>
      <c r="J14" s="52" t="s">
        <v>22</v>
      </c>
      <c r="K14" s="52"/>
      <c r="L14" s="40"/>
      <c r="M14" s="41"/>
    </row>
    <row r="15" spans="1:13" ht="47.25" customHeight="1">
      <c r="A15" s="33" t="s">
        <v>23</v>
      </c>
      <c r="B15" s="51" t="s">
        <v>24</v>
      </c>
      <c r="C15" s="51"/>
      <c r="D15" s="36" t="s">
        <v>25</v>
      </c>
      <c r="E15" s="53">
        <f>E14*0.03</f>
        <v>133.04459999999997</v>
      </c>
      <c r="F15" s="36">
        <v>955.34</v>
      </c>
      <c r="G15" s="37">
        <f>F15*$H10</f>
        <v>198.04198200000002</v>
      </c>
      <c r="H15" s="37">
        <f t="shared" si="0"/>
        <v>1153.381982</v>
      </c>
      <c r="I15" s="38">
        <f t="shared" si="1"/>
        <v>153451.24444239718</v>
      </c>
      <c r="J15" s="52" t="s">
        <v>26</v>
      </c>
      <c r="K15" s="52"/>
      <c r="L15" s="40"/>
      <c r="M15" s="41"/>
    </row>
    <row r="16" spans="1:13" ht="34.5" customHeight="1">
      <c r="A16" s="33" t="s">
        <v>27</v>
      </c>
      <c r="B16" s="54" t="s">
        <v>28</v>
      </c>
      <c r="C16" s="54"/>
      <c r="D16" s="36" t="s">
        <v>29</v>
      </c>
      <c r="E16" s="53">
        <f>E15*58.73</f>
        <v>7813.709357999998</v>
      </c>
      <c r="F16" s="36">
        <v>0.58</v>
      </c>
      <c r="G16" s="37">
        <f>F16*$H10</f>
        <v>0.120234</v>
      </c>
      <c r="H16" s="37">
        <f t="shared" si="0"/>
        <v>0.7002339999999999</v>
      </c>
      <c r="I16" s="38">
        <f t="shared" si="1"/>
        <v>5471.42495858977</v>
      </c>
      <c r="J16" s="52" t="s">
        <v>30</v>
      </c>
      <c r="K16" s="52"/>
      <c r="L16" s="40"/>
      <c r="M16" s="41"/>
    </row>
    <row r="17" spans="1:11" ht="15.75">
      <c r="A17" s="55" t="s">
        <v>31</v>
      </c>
      <c r="B17" s="55"/>
      <c r="C17" s="55"/>
      <c r="D17" s="55"/>
      <c r="E17" s="55"/>
      <c r="F17" s="55"/>
      <c r="G17" s="56" t="e">
        <f>SUM(G10,G12,#REF!,#REF!,#REF!,#REF!,#REF!,#REF!,#REF!,#REF!,#REF!,#REF!,#REF!)</f>
        <v>#REF!</v>
      </c>
      <c r="H17" s="57"/>
      <c r="I17" s="58">
        <f>I10+I13</f>
        <v>171742.71500972696</v>
      </c>
      <c r="J17" s="59"/>
      <c r="K17" s="60"/>
    </row>
    <row r="18" spans="1:11" ht="15">
      <c r="A18" s="45"/>
      <c r="B18" s="61" t="s">
        <v>32</v>
      </c>
      <c r="C18" s="61"/>
      <c r="D18" s="45"/>
      <c r="E18" s="45"/>
      <c r="F18" s="45"/>
      <c r="G18" s="45"/>
      <c r="H18" s="45"/>
      <c r="I18" s="45"/>
      <c r="J18" s="62"/>
      <c r="K18" s="62"/>
    </row>
    <row r="19" spans="1:11" ht="15">
      <c r="A19" s="45"/>
      <c r="B19" s="63" t="s">
        <v>33</v>
      </c>
      <c r="C19" s="63"/>
      <c r="D19" s="45"/>
      <c r="E19" s="45"/>
      <c r="F19" s="45"/>
      <c r="G19" s="45"/>
      <c r="H19" s="45"/>
      <c r="I19" s="45"/>
      <c r="J19" s="62"/>
      <c r="K19" s="62"/>
    </row>
    <row r="20" spans="1:11" ht="15">
      <c r="A20" s="45"/>
      <c r="B20" s="63" t="s">
        <v>34</v>
      </c>
      <c r="C20" s="63"/>
      <c r="D20" s="45"/>
      <c r="E20" s="45"/>
      <c r="F20" s="45"/>
      <c r="G20" s="45"/>
      <c r="H20" s="45"/>
      <c r="I20" s="45"/>
      <c r="J20" s="62"/>
      <c r="K20" s="62"/>
    </row>
    <row r="21" spans="1:11" ht="15">
      <c r="A21" s="64"/>
      <c r="B21" s="65" t="s">
        <v>35</v>
      </c>
      <c r="C21" s="65"/>
      <c r="D21" s="45"/>
      <c r="E21" s="45"/>
      <c r="F21" s="45"/>
      <c r="G21" s="45"/>
      <c r="H21" s="45"/>
      <c r="I21" s="45"/>
      <c r="J21" s="62"/>
      <c r="K21" s="62"/>
    </row>
    <row r="22" spans="1:11" ht="15">
      <c r="A22" s="64"/>
      <c r="B22" s="65" t="s">
        <v>36</v>
      </c>
      <c r="C22" s="65"/>
      <c r="D22" s="66"/>
      <c r="E22" s="45"/>
      <c r="F22" s="45"/>
      <c r="G22" s="45"/>
      <c r="H22" s="66"/>
      <c r="I22" s="45"/>
      <c r="J22" s="62"/>
      <c r="K22" s="62"/>
    </row>
    <row r="23" spans="1:11" ht="15">
      <c r="A23" s="64"/>
      <c r="B23" s="63" t="s">
        <v>37</v>
      </c>
      <c r="C23" s="63"/>
      <c r="D23" s="66"/>
      <c r="E23" s="45"/>
      <c r="F23" s="45"/>
      <c r="G23" s="45"/>
      <c r="H23" s="66"/>
      <c r="I23" s="45"/>
      <c r="J23" s="62"/>
      <c r="K23" s="62"/>
    </row>
    <row r="24" spans="1:11" ht="15" customHeight="1">
      <c r="A24" s="64"/>
      <c r="B24" s="67" t="s">
        <v>38</v>
      </c>
      <c r="C24" s="67"/>
      <c r="D24" s="45"/>
      <c r="E24" s="45"/>
      <c r="F24" s="45"/>
      <c r="G24" s="45"/>
      <c r="H24" s="45"/>
      <c r="I24" s="45"/>
      <c r="J24" s="62"/>
      <c r="K24" s="62"/>
    </row>
    <row r="25" spans="1:11" ht="15">
      <c r="A25" s="68"/>
      <c r="B25" s="69" t="s">
        <v>39</v>
      </c>
      <c r="C25" s="69"/>
      <c r="D25" s="45"/>
      <c r="E25" s="45"/>
      <c r="F25" s="45"/>
      <c r="G25" s="45"/>
      <c r="H25" s="45"/>
      <c r="I25" s="45"/>
      <c r="J25" s="62"/>
      <c r="K25" s="62"/>
    </row>
  </sheetData>
  <sheetProtection selectLockedCells="1" selectUnlockedCells="1"/>
  <mergeCells count="39">
    <mergeCell ref="A1:G1"/>
    <mergeCell ref="A2:G2"/>
    <mergeCell ref="A4:G5"/>
    <mergeCell ref="A6:D6"/>
    <mergeCell ref="E6:G6"/>
    <mergeCell ref="A7:G7"/>
    <mergeCell ref="J7:K7"/>
    <mergeCell ref="A8:A9"/>
    <mergeCell ref="B8:C9"/>
    <mergeCell ref="D8:D9"/>
    <mergeCell ref="E8:E9"/>
    <mergeCell ref="F8:F9"/>
    <mergeCell ref="G8:G9"/>
    <mergeCell ref="H8:H9"/>
    <mergeCell ref="I8:I9"/>
    <mergeCell ref="J8:K9"/>
    <mergeCell ref="B10:C10"/>
    <mergeCell ref="J10:K10"/>
    <mergeCell ref="B11:C11"/>
    <mergeCell ref="J11:K11"/>
    <mergeCell ref="B12:C12"/>
    <mergeCell ref="D12:K12"/>
    <mergeCell ref="B13:C13"/>
    <mergeCell ref="J13:K13"/>
    <mergeCell ref="B14:C14"/>
    <mergeCell ref="J14:K14"/>
    <mergeCell ref="B15:C15"/>
    <mergeCell ref="J15:K15"/>
    <mergeCell ref="B16:C16"/>
    <mergeCell ref="J16:K16"/>
    <mergeCell ref="A17:F17"/>
    <mergeCell ref="B18:C18"/>
    <mergeCell ref="B19:C19"/>
    <mergeCell ref="B20:C20"/>
    <mergeCell ref="B21:C21"/>
    <mergeCell ref="B22:C22"/>
    <mergeCell ref="B23:C23"/>
    <mergeCell ref="B24:C24"/>
    <mergeCell ref="B25:C25"/>
  </mergeCells>
  <printOptions horizontalCentered="1" verticalCentered="1"/>
  <pageMargins left="0.5118055555555555" right="0.5118055555555555" top="0.5902777777777778" bottom="0.5902777777777778" header="0.5118055555555555" footer="0.5118055555555555"/>
  <pageSetup horizontalDpi="300" verticalDpi="300" orientation="landscape" paperSize="9" scale="8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7">
      <selection activeCell="F13" sqref="F13"/>
    </sheetView>
  </sheetViews>
  <sheetFormatPr defaultColWidth="9.140625" defaultRowHeight="15"/>
  <cols>
    <col min="6" max="6" width="11.140625" style="0" customWidth="1"/>
    <col min="11" max="11" width="8.140625" style="0" customWidth="1"/>
    <col min="12" max="12" width="5.421875" style="0" customWidth="1"/>
    <col min="13" max="13" width="11.7109375" style="0" customWidth="1"/>
  </cols>
  <sheetData>
    <row r="1" spans="1:13" ht="15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ht="15.75"/>
    <row r="3" spans="1:13" ht="15.75">
      <c r="A3" s="71" t="s">
        <v>41</v>
      </c>
      <c r="B3" s="71"/>
      <c r="C3" s="71"/>
      <c r="D3" s="71"/>
      <c r="E3" s="71"/>
      <c r="F3" s="71"/>
      <c r="G3" s="72"/>
      <c r="H3" s="73"/>
      <c r="I3" s="73"/>
      <c r="J3" s="73"/>
      <c r="K3" s="73"/>
      <c r="L3" s="73"/>
      <c r="M3" s="74"/>
    </row>
    <row r="4" spans="1:13" ht="15.75" customHeight="1">
      <c r="A4" s="75" t="s">
        <v>42</v>
      </c>
      <c r="B4" s="75"/>
      <c r="C4" s="75"/>
      <c r="D4" s="75"/>
      <c r="E4" s="75"/>
      <c r="F4" s="75"/>
      <c r="G4" s="76" t="s">
        <v>43</v>
      </c>
      <c r="H4" s="76"/>
      <c r="I4" s="76"/>
      <c r="J4" s="76"/>
      <c r="K4" s="76"/>
      <c r="L4" s="45"/>
      <c r="M4" s="77"/>
    </row>
    <row r="5" spans="1:13" ht="18" customHeight="1">
      <c r="A5" s="75" t="s">
        <v>44</v>
      </c>
      <c r="B5" s="75"/>
      <c r="C5" s="75"/>
      <c r="D5" s="75"/>
      <c r="E5" s="75"/>
      <c r="F5" s="75"/>
      <c r="G5" s="78"/>
      <c r="H5" s="79" t="s">
        <v>45</v>
      </c>
      <c r="I5" s="79"/>
      <c r="J5" s="79"/>
      <c r="K5" s="79"/>
      <c r="L5" s="45"/>
      <c r="M5" s="77"/>
    </row>
    <row r="6" spans="1:13" ht="15.75" customHeight="1">
      <c r="A6" s="80" t="s">
        <v>0</v>
      </c>
      <c r="B6" s="80"/>
      <c r="C6" s="80"/>
      <c r="D6" s="80"/>
      <c r="E6" s="80"/>
      <c r="F6" s="80"/>
      <c r="G6" s="81"/>
      <c r="H6" s="81"/>
      <c r="I6" s="81"/>
      <c r="J6" s="81"/>
      <c r="K6" s="81"/>
      <c r="L6" s="81"/>
      <c r="M6" s="82">
        <v>44305</v>
      </c>
    </row>
    <row r="7" ht="15">
      <c r="I7" t="s">
        <v>46</v>
      </c>
    </row>
    <row r="8" spans="1:13" ht="15">
      <c r="A8" s="83" t="s">
        <v>4</v>
      </c>
      <c r="B8" s="84" t="s">
        <v>47</v>
      </c>
      <c r="C8" s="84"/>
      <c r="D8" s="84"/>
      <c r="E8" s="84"/>
      <c r="F8" s="85" t="s">
        <v>48</v>
      </c>
      <c r="G8" s="83">
        <v>1</v>
      </c>
      <c r="H8" s="83"/>
      <c r="I8" s="86"/>
      <c r="J8" s="86"/>
      <c r="K8" s="86" t="s">
        <v>0</v>
      </c>
      <c r="L8" s="86" t="s">
        <v>0</v>
      </c>
      <c r="M8" s="85" t="s">
        <v>49</v>
      </c>
    </row>
    <row r="9" spans="1:13" ht="15" customHeight="1">
      <c r="A9" s="87">
        <v>1</v>
      </c>
      <c r="B9" s="88" t="s">
        <v>50</v>
      </c>
      <c r="C9" s="88"/>
      <c r="D9" s="88"/>
      <c r="E9" s="88"/>
      <c r="F9" s="89">
        <f>orçamento!I11</f>
        <v>1629.855</v>
      </c>
      <c r="G9" s="90">
        <f>F9*G10</f>
        <v>1629.855</v>
      </c>
      <c r="H9" s="90"/>
      <c r="I9" s="91"/>
      <c r="J9" s="91"/>
      <c r="K9" s="92"/>
      <c r="L9" s="92"/>
      <c r="M9" s="91">
        <f aca="true" t="shared" si="0" ref="M9:M16">SUM(G9:L9)</f>
        <v>1629.855</v>
      </c>
    </row>
    <row r="10" spans="1:13" ht="15" customHeight="1">
      <c r="A10" s="87"/>
      <c r="B10" s="88"/>
      <c r="C10" s="88"/>
      <c r="D10" s="88"/>
      <c r="E10" s="88"/>
      <c r="F10" s="89"/>
      <c r="G10" s="93">
        <v>1</v>
      </c>
      <c r="H10" s="93"/>
      <c r="I10" s="94"/>
      <c r="J10" s="94"/>
      <c r="K10" s="94"/>
      <c r="L10" s="94"/>
      <c r="M10" s="93">
        <f t="shared" si="0"/>
        <v>1</v>
      </c>
    </row>
    <row r="11" spans="1:13" ht="15" customHeight="1">
      <c r="A11" s="87">
        <v>2</v>
      </c>
      <c r="B11" s="95" t="s">
        <v>21</v>
      </c>
      <c r="C11" s="95"/>
      <c r="D11" s="95"/>
      <c r="E11" s="95"/>
      <c r="F11" s="89">
        <f>orçamento!I14</f>
        <v>11190.19060874</v>
      </c>
      <c r="G11" s="90">
        <f>F11*G12</f>
        <v>11190.19060874</v>
      </c>
      <c r="H11" s="90"/>
      <c r="I11" s="90"/>
      <c r="J11" s="90"/>
      <c r="K11" s="92"/>
      <c r="L11" s="92"/>
      <c r="M11" s="91">
        <f t="shared" si="0"/>
        <v>11190.19060874</v>
      </c>
    </row>
    <row r="12" spans="1:13" ht="15">
      <c r="A12" s="87"/>
      <c r="B12" s="96"/>
      <c r="C12" s="96"/>
      <c r="D12" s="96"/>
      <c r="E12" s="96"/>
      <c r="F12" s="89"/>
      <c r="G12" s="93">
        <v>1</v>
      </c>
      <c r="H12" s="93"/>
      <c r="I12" s="94"/>
      <c r="J12" s="94"/>
      <c r="K12" s="94"/>
      <c r="L12" s="94"/>
      <c r="M12" s="93">
        <f t="shared" si="0"/>
        <v>1</v>
      </c>
    </row>
    <row r="13" spans="1:13" ht="15" customHeight="1">
      <c r="A13" s="97">
        <v>3</v>
      </c>
      <c r="B13" s="98">
        <f>orçamento!B15</f>
        <v>0</v>
      </c>
      <c r="C13" s="98"/>
      <c r="D13" s="98"/>
      <c r="E13" s="98"/>
      <c r="F13" s="89">
        <f>orçamento!I15</f>
        <v>153451.24444239718</v>
      </c>
      <c r="G13" s="90">
        <f>F13*G14</f>
        <v>153451.24444239718</v>
      </c>
      <c r="H13" s="90"/>
      <c r="I13" s="90"/>
      <c r="J13" s="90"/>
      <c r="K13" s="92"/>
      <c r="L13" s="92"/>
      <c r="M13" s="91">
        <f t="shared" si="0"/>
        <v>153451.24444239718</v>
      </c>
    </row>
    <row r="14" spans="1:13" ht="29.25" customHeight="1">
      <c r="A14" s="97"/>
      <c r="B14" s="98"/>
      <c r="C14" s="98"/>
      <c r="D14" s="98"/>
      <c r="E14" s="98"/>
      <c r="F14" s="89"/>
      <c r="G14" s="93">
        <v>1</v>
      </c>
      <c r="H14" s="93"/>
      <c r="I14" s="94"/>
      <c r="J14" s="94"/>
      <c r="K14" s="94"/>
      <c r="L14" s="94"/>
      <c r="M14" s="93">
        <f t="shared" si="0"/>
        <v>1</v>
      </c>
    </row>
    <row r="15" spans="1:13" ht="15" customHeight="1">
      <c r="A15" s="87">
        <v>4</v>
      </c>
      <c r="B15" s="99" t="s">
        <v>51</v>
      </c>
      <c r="C15" s="99"/>
      <c r="D15" s="99"/>
      <c r="E15" s="99"/>
      <c r="F15" s="89">
        <f>orçamento!I16</f>
        <v>5471.42495858977</v>
      </c>
      <c r="G15" s="90">
        <f>F15*G16</f>
        <v>5471.42495858977</v>
      </c>
      <c r="H15" s="90"/>
      <c r="I15" s="90"/>
      <c r="J15" s="90"/>
      <c r="K15" s="92"/>
      <c r="L15" s="92"/>
      <c r="M15" s="91">
        <f t="shared" si="0"/>
        <v>5471.42495858977</v>
      </c>
    </row>
    <row r="16" spans="1:13" ht="18.75" customHeight="1">
      <c r="A16" s="87"/>
      <c r="B16" s="99"/>
      <c r="C16" s="99"/>
      <c r="D16" s="99"/>
      <c r="E16" s="99"/>
      <c r="F16" s="89"/>
      <c r="G16" s="93">
        <v>1</v>
      </c>
      <c r="H16" s="93"/>
      <c r="I16" s="94"/>
      <c r="J16" s="94"/>
      <c r="K16" s="94"/>
      <c r="L16" s="94"/>
      <c r="M16" s="93">
        <f t="shared" si="0"/>
        <v>1</v>
      </c>
    </row>
    <row r="17" spans="1:13" ht="15" customHeight="1">
      <c r="A17" s="97"/>
      <c r="B17" s="100"/>
      <c r="C17" s="100"/>
      <c r="D17" s="100"/>
      <c r="E17" s="100"/>
      <c r="F17" s="101"/>
      <c r="G17" s="93"/>
      <c r="H17" s="93"/>
      <c r="I17" s="102"/>
      <c r="J17" s="102"/>
      <c r="K17" s="102"/>
      <c r="L17" s="102"/>
      <c r="M17" s="102"/>
    </row>
    <row r="18" spans="1:13" ht="15">
      <c r="A18" s="103"/>
      <c r="B18" s="104" t="s">
        <v>52</v>
      </c>
      <c r="C18" s="104"/>
      <c r="D18" s="104"/>
      <c r="E18" s="104"/>
      <c r="F18" s="90">
        <f>SUM(F9:F17)</f>
        <v>171742.71500972696</v>
      </c>
      <c r="G18" s="105">
        <f>G11+G15+G13+G9</f>
        <v>171742.71500972696</v>
      </c>
      <c r="H18" s="105"/>
      <c r="I18" s="105"/>
      <c r="J18" s="105"/>
      <c r="K18" s="92"/>
      <c r="L18" s="92"/>
      <c r="M18" s="90">
        <f>M11+M13+M15+M9</f>
        <v>171742.71500972696</v>
      </c>
    </row>
    <row r="19" spans="1:13" ht="15">
      <c r="A19" s="106"/>
      <c r="B19" s="104" t="s">
        <v>53</v>
      </c>
      <c r="C19" s="104"/>
      <c r="D19" s="104"/>
      <c r="E19" s="104"/>
      <c r="F19" s="91"/>
      <c r="G19" s="90">
        <f>G18</f>
        <v>171742.71500972696</v>
      </c>
      <c r="H19" s="90"/>
      <c r="I19" s="90"/>
      <c r="J19" s="90"/>
      <c r="K19" s="107"/>
      <c r="L19" s="107"/>
      <c r="M19" s="91"/>
    </row>
    <row r="20" spans="1:13" ht="15">
      <c r="A20" s="106"/>
      <c r="B20" s="104" t="s">
        <v>54</v>
      </c>
      <c r="C20" s="104"/>
      <c r="D20" s="104"/>
      <c r="E20" s="104"/>
      <c r="F20" s="91"/>
      <c r="G20" s="93">
        <f>G19/F18</f>
        <v>1</v>
      </c>
      <c r="H20" s="93"/>
      <c r="I20" s="93"/>
      <c r="J20" s="93"/>
      <c r="K20" s="94"/>
      <c r="L20" s="94"/>
      <c r="M20" s="93">
        <f>SUM(G20:L20)</f>
        <v>1</v>
      </c>
    </row>
    <row r="21" spans="1:13" ht="15">
      <c r="A21" s="108"/>
      <c r="B21" s="104" t="s">
        <v>55</v>
      </c>
      <c r="C21" s="104"/>
      <c r="D21" s="104"/>
      <c r="E21" s="104"/>
      <c r="F21" s="91"/>
      <c r="G21" s="93">
        <f>G20</f>
        <v>1</v>
      </c>
      <c r="H21" s="93"/>
      <c r="I21" s="93"/>
      <c r="J21" s="93"/>
      <c r="K21" s="94"/>
      <c r="L21" s="94"/>
      <c r="M21" s="93">
        <f>J21</f>
        <v>0</v>
      </c>
    </row>
  </sheetData>
  <sheetProtection selectLockedCells="1" selectUnlockedCells="1"/>
  <mergeCells count="26">
    <mergeCell ref="A1:M1"/>
    <mergeCell ref="A3:F3"/>
    <mergeCell ref="A4:F4"/>
    <mergeCell ref="G4:K4"/>
    <mergeCell ref="A5:F5"/>
    <mergeCell ref="H5:K5"/>
    <mergeCell ref="A6:F6"/>
    <mergeCell ref="B8:E8"/>
    <mergeCell ref="A9:A10"/>
    <mergeCell ref="B9:E10"/>
    <mergeCell ref="F9:F10"/>
    <mergeCell ref="A11:A12"/>
    <mergeCell ref="B11:E11"/>
    <mergeCell ref="F11:F12"/>
    <mergeCell ref="B12:E12"/>
    <mergeCell ref="A13:A14"/>
    <mergeCell ref="B13:E14"/>
    <mergeCell ref="F13:F14"/>
    <mergeCell ref="A15:A16"/>
    <mergeCell ref="B15:E16"/>
    <mergeCell ref="F15:F16"/>
    <mergeCell ref="B17:E17"/>
    <mergeCell ref="B18:E18"/>
    <mergeCell ref="B19:E19"/>
    <mergeCell ref="B20:E20"/>
    <mergeCell ref="B21:E21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C20" sqref="C20"/>
    </sheetView>
  </sheetViews>
  <sheetFormatPr defaultColWidth="9.140625" defaultRowHeight="15"/>
  <cols>
    <col min="3" max="3" width="24.8515625" style="0" customWidth="1"/>
    <col min="4" max="4" width="7.00390625" style="0" customWidth="1"/>
    <col min="5" max="5" width="9.28125" style="0" customWidth="1"/>
    <col min="6" max="6" width="10.00390625" style="0" customWidth="1"/>
    <col min="7" max="7" width="11.28125" style="0" customWidth="1"/>
    <col min="9" max="9" width="19.140625" style="0" customWidth="1"/>
    <col min="10" max="10" width="22.421875" style="0" customWidth="1"/>
  </cols>
  <sheetData>
    <row r="1" spans="1:10" ht="1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5">
      <c r="A5" s="111" t="s">
        <v>56</v>
      </c>
      <c r="B5" s="111"/>
      <c r="C5" s="111"/>
      <c r="D5" s="112"/>
      <c r="E5" s="112"/>
      <c r="F5" s="112"/>
      <c r="G5" s="112"/>
      <c r="H5" s="112"/>
      <c r="I5" s="113"/>
      <c r="J5" s="114"/>
    </row>
    <row r="6" spans="1:10" ht="15" customHeight="1">
      <c r="A6" s="115"/>
      <c r="B6" s="115"/>
      <c r="C6" s="115"/>
      <c r="D6" s="116"/>
      <c r="E6" s="116"/>
      <c r="F6" s="116"/>
      <c r="G6" s="116"/>
      <c r="H6" s="116"/>
      <c r="I6" s="114"/>
      <c r="J6" s="114"/>
    </row>
    <row r="7" spans="1:10" ht="15" customHeight="1">
      <c r="A7" s="117" t="s">
        <v>57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ht="15" customHeight="1">
      <c r="A8" s="118"/>
      <c r="B8" s="119"/>
      <c r="C8" s="119"/>
      <c r="D8" s="120"/>
      <c r="E8" s="120"/>
      <c r="F8" s="120"/>
      <c r="G8" s="121" t="s">
        <v>58</v>
      </c>
      <c r="H8" s="120"/>
      <c r="I8" s="122"/>
      <c r="J8" s="122"/>
    </row>
    <row r="9" spans="1:10" ht="15">
      <c r="A9" s="123" t="s">
        <v>59</v>
      </c>
      <c r="B9" s="124" t="s">
        <v>60</v>
      </c>
      <c r="C9" s="125" t="s">
        <v>61</v>
      </c>
      <c r="D9" s="126" t="s">
        <v>62</v>
      </c>
      <c r="E9" s="127" t="s">
        <v>63</v>
      </c>
      <c r="F9" s="128" t="s">
        <v>64</v>
      </c>
      <c r="G9" s="129" t="s">
        <v>65</v>
      </c>
      <c r="H9" s="128" t="s">
        <v>66</v>
      </c>
      <c r="I9" s="130" t="s">
        <v>67</v>
      </c>
      <c r="J9" s="130" t="s">
        <v>68</v>
      </c>
    </row>
    <row r="10" spans="1:10" ht="15">
      <c r="A10" s="131"/>
      <c r="B10" s="132"/>
      <c r="C10" s="132"/>
      <c r="D10" s="133"/>
      <c r="E10" s="133"/>
      <c r="F10" s="133"/>
      <c r="G10" s="133"/>
      <c r="H10" s="133"/>
      <c r="I10" s="134"/>
      <c r="J10" s="132"/>
    </row>
    <row r="11" spans="1:10" ht="15" customHeight="1">
      <c r="A11" s="135" t="s">
        <v>69</v>
      </c>
      <c r="B11" s="135" t="s">
        <v>70</v>
      </c>
      <c r="C11" s="135" t="s">
        <v>71</v>
      </c>
      <c r="D11" s="136">
        <v>6.16</v>
      </c>
      <c r="E11" s="136">
        <v>162.39</v>
      </c>
      <c r="F11" s="137">
        <f aca="true" t="shared" si="0" ref="F11:F14">D11*E11</f>
        <v>1000.3223999999999</v>
      </c>
      <c r="G11" s="137">
        <v>281.26</v>
      </c>
      <c r="H11" s="137">
        <f aca="true" t="shared" si="1" ref="H11:H14">F11+G11</f>
        <v>1281.5823999999998</v>
      </c>
      <c r="I11" s="135" t="s">
        <v>72</v>
      </c>
      <c r="J11" s="135" t="s">
        <v>73</v>
      </c>
    </row>
    <row r="12" spans="1:10" ht="15">
      <c r="A12" s="135" t="s">
        <v>69</v>
      </c>
      <c r="B12" s="135" t="s">
        <v>70</v>
      </c>
      <c r="C12" s="135" t="s">
        <v>74</v>
      </c>
      <c r="D12" s="136">
        <v>6.46</v>
      </c>
      <c r="E12" s="136">
        <v>113.91</v>
      </c>
      <c r="F12" s="137">
        <f t="shared" si="0"/>
        <v>735.8586</v>
      </c>
      <c r="G12" s="137">
        <v>192.06</v>
      </c>
      <c r="H12" s="137">
        <f t="shared" si="1"/>
        <v>927.9186</v>
      </c>
      <c r="I12" s="135" t="s">
        <v>75</v>
      </c>
      <c r="J12" s="135" t="s">
        <v>73</v>
      </c>
    </row>
    <row r="13" spans="1:10" ht="15">
      <c r="A13" s="135" t="s">
        <v>69</v>
      </c>
      <c r="B13" s="135" t="s">
        <v>76</v>
      </c>
      <c r="C13" s="135" t="s">
        <v>77</v>
      </c>
      <c r="D13" s="136">
        <v>6.45</v>
      </c>
      <c r="E13" s="136">
        <v>114.03</v>
      </c>
      <c r="F13" s="137">
        <f t="shared" si="0"/>
        <v>735.4935</v>
      </c>
      <c r="G13" s="137">
        <v>245.89</v>
      </c>
      <c r="H13" s="137">
        <f t="shared" si="1"/>
        <v>981.3835</v>
      </c>
      <c r="I13" s="135" t="s">
        <v>75</v>
      </c>
      <c r="J13" s="135" t="s">
        <v>73</v>
      </c>
    </row>
    <row r="14" spans="1:10" ht="15">
      <c r="A14" s="135" t="s">
        <v>69</v>
      </c>
      <c r="B14" s="135" t="s">
        <v>70</v>
      </c>
      <c r="C14" s="135" t="s">
        <v>78</v>
      </c>
      <c r="D14" s="136">
        <v>7.34</v>
      </c>
      <c r="E14" s="136">
        <v>150.02</v>
      </c>
      <c r="F14" s="137">
        <f t="shared" si="0"/>
        <v>1101.1468</v>
      </c>
      <c r="G14" s="137">
        <v>142.79</v>
      </c>
      <c r="H14" s="137">
        <f t="shared" si="1"/>
        <v>1243.9368</v>
      </c>
      <c r="I14" s="135" t="s">
        <v>79</v>
      </c>
      <c r="J14" s="135" t="s">
        <v>80</v>
      </c>
    </row>
    <row r="15" spans="1:11" ht="15">
      <c r="A15" s="138"/>
      <c r="B15" s="138"/>
      <c r="C15" s="138" t="s">
        <v>81</v>
      </c>
      <c r="D15" s="138"/>
      <c r="E15" s="138"/>
      <c r="F15" s="138" t="s">
        <v>0</v>
      </c>
      <c r="G15" s="138"/>
      <c r="H15" s="139">
        <f>SUM(H11:H14)+0.02</f>
        <v>4434.8413</v>
      </c>
      <c r="I15" s="138" t="s">
        <v>16</v>
      </c>
      <c r="J15" s="138"/>
      <c r="K15" s="41"/>
    </row>
    <row r="16" spans="1:10" ht="15">
      <c r="A16" s="114"/>
      <c r="B16" s="114"/>
      <c r="C16" s="114"/>
      <c r="D16" s="116"/>
      <c r="E16" s="116"/>
      <c r="F16" s="116"/>
      <c r="G16" s="140"/>
      <c r="H16" s="140"/>
      <c r="I16" s="141"/>
      <c r="J16" s="114"/>
    </row>
    <row r="17" spans="1:10" ht="15">
      <c r="A17" s="114"/>
      <c r="B17" s="114"/>
      <c r="C17" s="142"/>
      <c r="D17" s="116"/>
      <c r="E17" s="116"/>
      <c r="F17" s="143" t="s">
        <v>0</v>
      </c>
      <c r="G17" s="140"/>
      <c r="H17" s="144"/>
      <c r="I17" s="141"/>
      <c r="J17" s="114"/>
    </row>
    <row r="18" spans="1:10" ht="15">
      <c r="A18" s="114"/>
      <c r="B18" s="114"/>
      <c r="C18" s="114"/>
      <c r="D18" s="116"/>
      <c r="E18" s="116"/>
      <c r="F18" s="116"/>
      <c r="G18" s="140"/>
      <c r="H18" s="144"/>
      <c r="I18" s="141"/>
      <c r="J18" s="114"/>
    </row>
    <row r="19" spans="1:10" ht="15">
      <c r="A19" s="114"/>
      <c r="B19" s="114"/>
      <c r="C19" s="141" t="s">
        <v>82</v>
      </c>
      <c r="D19" s="116"/>
      <c r="E19" s="116"/>
      <c r="F19" s="145"/>
      <c r="G19" s="140"/>
      <c r="H19" s="146"/>
      <c r="I19" s="141"/>
      <c r="J19" s="114"/>
    </row>
    <row r="21" ht="15">
      <c r="I21" s="41" t="s">
        <v>0</v>
      </c>
    </row>
  </sheetData>
  <sheetProtection selectLockedCells="1" selectUnlockedCells="1"/>
  <mergeCells count="5">
    <mergeCell ref="A1:J1"/>
    <mergeCell ref="A2:J4"/>
    <mergeCell ref="A6:C6"/>
    <mergeCell ref="A7:J7"/>
    <mergeCell ref="I8:J8"/>
  </mergeCells>
  <printOptions horizontalCentered="1" verticalCentered="1"/>
  <pageMargins left="0.31527777777777777" right="0.31527777777777777" top="0.7875" bottom="0.7875" header="0.5118055555555555" footer="0.5118055555555555"/>
  <pageSetup horizontalDpi="300" verticalDpi="300" orientation="landscape" paperSize="9" scale="80"/>
  <legacyDrawing r:id="rId2"/>
  <oleObjects>
    <oleObject progId="" shapeId="1568117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>Gavazza</cp:lastModifiedBy>
  <cp:lastPrinted>2021-04-19T11:34:08Z</cp:lastPrinted>
  <dcterms:created xsi:type="dcterms:W3CDTF">2017-01-26T14:05:39Z</dcterms:created>
  <dcterms:modified xsi:type="dcterms:W3CDTF">2021-04-19T14:03:43Z</dcterms:modified>
  <cp:category/>
  <cp:version/>
  <cp:contentType/>
  <cp:contentStatus/>
</cp:coreProperties>
</file>