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3" activeTab="0"/>
  </bookViews>
  <sheets>
    <sheet name="Cronograma" sheetId="1" r:id="rId1"/>
    <sheet name="Orçamento" sheetId="2" r:id="rId2"/>
  </sheets>
  <definedNames>
    <definedName name="_xlnm.Print_Area" localSheetId="1">'Orçamento'!$A$1:$J$84</definedName>
    <definedName name="_xlnm.Print_Titles" localSheetId="1">('Orçamento'!$B:$J,'Orçamento'!$1:$8)</definedName>
    <definedName name="Excel_BuiltIn_Print_Area_2_1">'Orçamento'!$B$1:$J$64</definedName>
    <definedName name="Excel_BuiltIn_Print_Titles_2_1">('Orçamento'!$B$1:$J$65282,'Orçamento'!$1:$8)</definedName>
    <definedName name="Excel_BuiltIn_Print_Titles_2_1_1">('Orçamento'!$B$1:$J$65278,'Orçamento'!$1:$8)</definedName>
    <definedName name="Excel_BuiltIn_Print_Titles_2_1_1_1">('Orçamento'!$B$1:$J$65277,'Orçamento'!$1:$8)</definedName>
    <definedName name="Excel_BuiltIn_Print_Titles_2_1_1_1_1">('Orçamento'!$B$1:$J$65276,'Orçamento'!$1:$8)</definedName>
    <definedName name="Excel_BuiltIn_Print_Titles_2_1_1_1_1_1">('Orçamento'!$B$1:$J$65276,'Orçamento'!$1:$8)</definedName>
    <definedName name="SHARED_FORMULA_13_8_13_8_0">SUM(#REF!)</definedName>
    <definedName name="SHARED_FORMULA_7_28_7_28_1">#REF!*#REF!</definedName>
    <definedName name="SHARED_FORMULA_7_46_7_46_1">#REF!*#REF!</definedName>
    <definedName name="SHARED_FORMULA_7_65_7_65_1">#REF!*#REF!</definedName>
  </definedNames>
  <calcPr fullCalcOnLoad="1"/>
</workbook>
</file>

<file path=xl/sharedStrings.xml><?xml version="1.0" encoding="utf-8"?>
<sst xmlns="http://schemas.openxmlformats.org/spreadsheetml/2006/main" count="284" uniqueCount="213">
  <si>
    <t xml:space="preserve">CRONOGRAMA FÍSICO FINANCEIRO  </t>
  </si>
  <si>
    <t>CRONOGRAMA FÍSICO FINANCEIRO</t>
  </si>
  <si>
    <r>
      <t>Obra</t>
    </r>
    <r>
      <rPr>
        <sz val="8"/>
        <rFont val="Arial"/>
        <family val="2"/>
      </rPr>
      <t>: Construção da Praça do Jardim Veneza II</t>
    </r>
  </si>
  <si>
    <t xml:space="preserve">                     PREFEITURA MUNICIPAL  </t>
  </si>
  <si>
    <r>
      <t xml:space="preserve">Rua </t>
    </r>
    <r>
      <rPr>
        <sz val="8"/>
        <rFont val="Arial"/>
        <family val="2"/>
      </rPr>
      <t>Eliza Souza da Silveira e Rua Angelo Aldriguetti s/nº</t>
    </r>
  </si>
  <si>
    <t>PIRASSUNUNGA</t>
  </si>
  <si>
    <t>ITEM</t>
  </si>
  <si>
    <t>DISCRIMINAÇÃO DOS SERVIÇOS</t>
  </si>
  <si>
    <t>VALOR(R$)</t>
  </si>
  <si>
    <t>SUB-TOTAL</t>
  </si>
  <si>
    <t>VALOR DO PERÍODO</t>
  </si>
  <si>
    <t>VALOR ACUMULADO</t>
  </si>
  <si>
    <t>PERCENTUAL DO PERÍODO</t>
  </si>
  <si>
    <t>PERCENTUAL ACUMULADO</t>
  </si>
  <si>
    <t>PLANILHA ORÇAMENTÁRIA  DE SERVIÇOS</t>
  </si>
  <si>
    <t>CONSTRUÇÃO</t>
  </si>
  <si>
    <t>PREFEITURA MUNICIPAL DE PIRASSUNUNGA</t>
  </si>
  <si>
    <t xml:space="preserve"> </t>
  </si>
  <si>
    <t xml:space="preserve">PRAÇA JD VERONA II e TERRAS DE SAN JOSÉ </t>
  </si>
  <si>
    <t>Obra: Construção Praça Jd Verona II e Terras de San José</t>
  </si>
  <si>
    <t>Local: Rua Lauro Wadt, s/nº –  cadastro 6887.076.016.001.00-6  -Jardim Verona II – Pirassununga/SP e Rua José Benevenuto -cad. Mun 6887.080.010.001.00-9 Terras de San José -Pirassununga-SP</t>
  </si>
  <si>
    <t>Referencias: SINAPI 08/19 , PMSP SIURB jan/19, CPOS 176, FDE jul/19, ORSE jul/19</t>
  </si>
  <si>
    <t>todos com desoneração</t>
  </si>
  <si>
    <t>Item</t>
  </si>
  <si>
    <t>Discriminação dos serviços</t>
  </si>
  <si>
    <t>Qde.</t>
  </si>
  <si>
    <t>Un.</t>
  </si>
  <si>
    <t>Preço</t>
  </si>
  <si>
    <t xml:space="preserve">Preço </t>
  </si>
  <si>
    <t xml:space="preserve">Total </t>
  </si>
  <si>
    <t>Unitário</t>
  </si>
  <si>
    <t>Unit c/ bdi</t>
  </si>
  <si>
    <t>sem BDI</t>
  </si>
  <si>
    <t xml:space="preserve"> com BDI=22%</t>
  </si>
  <si>
    <t>01.00.00</t>
  </si>
  <si>
    <t>SERVIÇOS PRELIMINARES</t>
  </si>
  <si>
    <t>74209/001</t>
  </si>
  <si>
    <t>01.00.01</t>
  </si>
  <si>
    <t>m²</t>
  </si>
  <si>
    <t>73903/001</t>
  </si>
  <si>
    <t>01.00.02</t>
  </si>
  <si>
    <t xml:space="preserve">Raspagem e limpeza do terreno com remoção da camada vegetal </t>
  </si>
  <si>
    <t>02.02.130 cpos 176</t>
  </si>
  <si>
    <t>01.00.03</t>
  </si>
  <si>
    <t>Canteiro de obra tipo container- depósito  e instalações hidro sanitária</t>
  </si>
  <si>
    <t>unxmes</t>
  </si>
  <si>
    <t>01.00.04</t>
  </si>
  <si>
    <t xml:space="preserve">Instalações provisórias elétrica de baixa tensão </t>
  </si>
  <si>
    <t>site do SAEP</t>
  </si>
  <si>
    <t>01.00.05</t>
  </si>
  <si>
    <t>Instalações definitiva de água padrão SAEP (concessionária local)</t>
  </si>
  <si>
    <t>01.00.06</t>
  </si>
  <si>
    <t>Locação da obra, com uso de equipamentos topográficos  conforme  projeto básico.</t>
  </si>
  <si>
    <t>07.12.040</t>
  </si>
  <si>
    <t>01.00.07</t>
  </si>
  <si>
    <t>Nivelamento corte/aterro com h=10cm média</t>
  </si>
  <si>
    <t>m³</t>
  </si>
  <si>
    <t>02.00.00</t>
  </si>
  <si>
    <t>GUIAS</t>
  </si>
  <si>
    <t>02.01.01</t>
  </si>
  <si>
    <t>Meio fio de concreto premoldado 100x15x13 X 20 cm, sobre base de concreto simples com altura 10 cm(externo) – para jardim</t>
  </si>
  <si>
    <t xml:space="preserve">m </t>
  </si>
  <si>
    <t>17.02.54 PMSP SIURB</t>
  </si>
  <si>
    <t>02.01.02</t>
  </si>
  <si>
    <t>Rebaixamento de guia com preparo para rampas  de acessibilidade (7 unidades)</t>
  </si>
  <si>
    <t>03.00.00</t>
  </si>
  <si>
    <t xml:space="preserve">Pavimentação - </t>
  </si>
  <si>
    <t>03.01.01</t>
  </si>
  <si>
    <t>Pavimentação intertravada (retangular) colorido (conforme paginação), espessura 6 cm, assentados sobre colchão de areia grossa, conforme paginação do projeto básico (Interno praça/Passeio público), inclusive preparo de base (vermelho 168,05m² + amarelo 401,26m²+cinza 841,80m² )</t>
  </si>
  <si>
    <t>04.00.00</t>
  </si>
  <si>
    <t>Playground</t>
  </si>
  <si>
    <t>*mediana</t>
  </si>
  <si>
    <t>04.01.01</t>
  </si>
  <si>
    <t>Playground brinquedo de madeira tratada tipo Casa do Tarzan com rampa escalada, escorregador, ponte, escada de marinheiro e dois  balanços com  assento de madeira, cano de bombeiro de ferro e plataforma com cerca. Colocado.</t>
  </si>
  <si>
    <t>Cj.</t>
  </si>
  <si>
    <t>11966 PMSP/SIURB jan/19 s/ desoneração</t>
  </si>
  <si>
    <t>04.01.02</t>
  </si>
  <si>
    <t>Playground-brinquedos de madeira - GANGORRA DUPLA - colocado</t>
  </si>
  <si>
    <t>05.00.00</t>
  </si>
  <si>
    <t>INSTALAÇÕES ELÉTRICAS</t>
  </si>
  <si>
    <t>FDE julho/19 s/ des.</t>
  </si>
  <si>
    <t>05.00.01</t>
  </si>
  <si>
    <t>Instalação completa  de iluminação da praça conforme orientação da Secretaria Municipal de Obras e Serviços com padrão de entrada, tubulações, caixas de passagem, fiação, disjuntores, relés, postes metálicos telecônicos, luminárias blindadas</t>
  </si>
  <si>
    <t>02.01.001</t>
  </si>
  <si>
    <t>05.01.01</t>
  </si>
  <si>
    <t>Escavacao manual - profundidade ate 1.80 m</t>
  </si>
  <si>
    <t>09.02.059</t>
  </si>
  <si>
    <t>05.01.02</t>
  </si>
  <si>
    <t>Ae-19 abrigo e entrada de energia (caixa ii, iv ou e): aes eletrop/bandeirante/cpfl/elektro</t>
  </si>
  <si>
    <t>UN</t>
  </si>
  <si>
    <t>09.02.064</t>
  </si>
  <si>
    <t>05.01.03</t>
  </si>
  <si>
    <t>Conj 3 cabos p/ entrada energia seccao 25mm2 c/ eletrodutos</t>
  </si>
  <si>
    <t>09.02.087</t>
  </si>
  <si>
    <t>05.01.04</t>
  </si>
  <si>
    <t>Disjuntor bipolar termomagnetico 2x60a a 2x100a</t>
  </si>
  <si>
    <t>09.02.043</t>
  </si>
  <si>
    <t>05.01.05</t>
  </si>
  <si>
    <t>Dps - dispositivo protecao contra surtos (energia)</t>
  </si>
  <si>
    <t>09.06.025</t>
  </si>
  <si>
    <t>05.01.06</t>
  </si>
  <si>
    <t>Caixa de passagem em alvenaria de 0,40x0,40x0,40 m</t>
  </si>
  <si>
    <t>09.04.006</t>
  </si>
  <si>
    <t>05.01.07</t>
  </si>
  <si>
    <t>Caixa em chapa de aço 16 com porta e fecho</t>
  </si>
  <si>
    <t>09.03.090</t>
  </si>
  <si>
    <t>05.01.08</t>
  </si>
  <si>
    <t>Envelope de concreto para dutos</t>
  </si>
  <si>
    <t>m</t>
  </si>
  <si>
    <t>09.03.099</t>
  </si>
  <si>
    <t>05.01.09</t>
  </si>
  <si>
    <t>Servicos de interligacao ao quadro geral</t>
  </si>
  <si>
    <t>MV</t>
  </si>
  <si>
    <t>09.03.021</t>
  </si>
  <si>
    <t>05.01.10</t>
  </si>
  <si>
    <t>Cabo de 25 mm2 - 1000v de isolação</t>
  </si>
  <si>
    <t>09.07.024</t>
  </si>
  <si>
    <t>05.01.11</t>
  </si>
  <si>
    <t>Cabo de 2,5mm2 - 750v de isolação</t>
  </si>
  <si>
    <t>09.11.068</t>
  </si>
  <si>
    <t>05.01.12</t>
  </si>
  <si>
    <t>Il-53 luminaria p/ vapor de sodio/metálico 1x150w em poste 6m completa</t>
  </si>
  <si>
    <t>09.04.085</t>
  </si>
  <si>
    <t>05.01.13</t>
  </si>
  <si>
    <t>Terra completo 1 haste ø 19mm com caixa de inspeção</t>
  </si>
  <si>
    <t>09.04.078</t>
  </si>
  <si>
    <t>05.01.14</t>
  </si>
  <si>
    <t>Quadro geral - cabo de cobre nu de 25 mm2</t>
  </si>
  <si>
    <t>09.83.080</t>
  </si>
  <si>
    <t>05.01.15</t>
  </si>
  <si>
    <t>Contactor tripolar ate 25a para qd.comando bomba recalque</t>
  </si>
  <si>
    <t>09.03.058</t>
  </si>
  <si>
    <t>05.01.16</t>
  </si>
  <si>
    <t>Eletroduto em polietileno de 25mm-inclusive conexoes</t>
  </si>
  <si>
    <t>09.03.059</t>
  </si>
  <si>
    <t>05.01.17</t>
  </si>
  <si>
    <t>Eletroduto em polietileno de 32mm-inclusive conexoes</t>
  </si>
  <si>
    <t>40.11.010cpos 176</t>
  </si>
  <si>
    <t>05.01.18</t>
  </si>
  <si>
    <t>Relé fotoelétrico 50/60 Hz, 110/220 V, 1200 VA, completo</t>
  </si>
  <si>
    <t>06.00.00</t>
  </si>
  <si>
    <t xml:space="preserve">SERVIÇOS DIVERSOS </t>
  </si>
  <si>
    <t>06.01.00</t>
  </si>
  <si>
    <t>Implantação de academia ao ar livre</t>
  </si>
  <si>
    <t>18-16-09 PMSP</t>
  </si>
  <si>
    <t>06.01.01</t>
  </si>
  <si>
    <t>Simulador de caminhada standart</t>
  </si>
  <si>
    <t>un.</t>
  </si>
  <si>
    <t>18-16-04 PMSP</t>
  </si>
  <si>
    <t>06.01.02</t>
  </si>
  <si>
    <t xml:space="preserve">Simulador de cavalgada </t>
  </si>
  <si>
    <t>09147/ Orse jul19</t>
  </si>
  <si>
    <t>06.01.03</t>
  </si>
  <si>
    <t>Leg Press duplo standart</t>
  </si>
  <si>
    <t>18-16-11PMSP</t>
  </si>
  <si>
    <t>06.01.04</t>
  </si>
  <si>
    <t>Roda dupla Standart</t>
  </si>
  <si>
    <t>11089/Ose jul19</t>
  </si>
  <si>
    <t>06.01.05</t>
  </si>
  <si>
    <t>Roda  de Ombro Dupla Standart</t>
  </si>
  <si>
    <t>06.02.00</t>
  </si>
  <si>
    <t>Bebedouro</t>
  </si>
  <si>
    <t>72131sinapi</t>
  </si>
  <si>
    <t>06.02.01</t>
  </si>
  <si>
    <t>Alvenaria em tijolo cerâmico maciço 5x10x20 cm, assentado com argamassa traço 1:2:8 (cimento, cal e areia)</t>
  </si>
  <si>
    <t>87873sinapi</t>
  </si>
  <si>
    <t>06.02.02</t>
  </si>
  <si>
    <t>Chapisco com argamassa de cimento e areia 1:3</t>
  </si>
  <si>
    <t>17.02.140cpos</t>
  </si>
  <si>
    <t>06.02.03</t>
  </si>
  <si>
    <t>Emboço paulista c/ arg. de cimento cal e areia 1:2:8, espessura 2,0 cm, incluso aditivo impermeabilizante</t>
  </si>
  <si>
    <t>86914sinapi</t>
  </si>
  <si>
    <t>06.02.04</t>
  </si>
  <si>
    <t>Torneira de pressão para bebedouro</t>
  </si>
  <si>
    <t>06.02.05</t>
  </si>
  <si>
    <t>pintura em látex acrílico 2 demãos + fundo selador</t>
  </si>
  <si>
    <t>19.01.020</t>
  </si>
  <si>
    <t>06.02.06</t>
  </si>
  <si>
    <t>Granito cinza andorinha 2,0 cm cortes e polimento assentado em argamassa</t>
  </si>
  <si>
    <t>06.03.00</t>
  </si>
  <si>
    <t>Diversos</t>
  </si>
  <si>
    <t>3504120 CPOS176</t>
  </si>
  <si>
    <t>06.03.01</t>
  </si>
  <si>
    <t>Banco em concreto pré moldado para jardim, sem encosto, monobloco, com assento reto, nas dimensões de 150 x 45 x 45 cm</t>
  </si>
  <si>
    <t>16.07.040 FDE jul/19</t>
  </si>
  <si>
    <t>06.03.02</t>
  </si>
  <si>
    <t>Banco com assento de concreto armado liso desempenado com pintura verniz acrílico fundação sapata isolada e pilarete bloco concreto 14x19x39</t>
  </si>
  <si>
    <t>06.03.03</t>
  </si>
  <si>
    <t>Torneira para jardim</t>
  </si>
  <si>
    <t>46.01.020CPOS 176</t>
  </si>
  <si>
    <t>06.03.04</t>
  </si>
  <si>
    <t>Tubulação em PVC marrom Ø 3/4”, com todos complementos</t>
  </si>
  <si>
    <t>89353 sinapi</t>
  </si>
  <si>
    <t>06.03.05</t>
  </si>
  <si>
    <t>Registro de gaveta bruto Ø 25 mm (3/4”) - fornecimento e instalação</t>
  </si>
  <si>
    <t>85180 sinapi</t>
  </si>
  <si>
    <t>Plantio de grama esmeralda em rolo, inclusive preparo de solo</t>
  </si>
  <si>
    <t>cnpj 48.302.624/0001-90</t>
  </si>
  <si>
    <t>Lixeira em chapa 18, coluna tubo 2", chapa 14, tampa tipo chapéu chinês, capacidade 50 liros conforme descrição em memorial</t>
  </si>
  <si>
    <t>TOTAL</t>
  </si>
  <si>
    <t>*    11955 PMSP/SIURB jan/19 s/ desoneração</t>
  </si>
  <si>
    <t>orimad R$12.200,00</t>
  </si>
  <si>
    <t>EPEX 18.700,00</t>
  </si>
  <si>
    <t>BR Playground 5.400,00</t>
  </si>
  <si>
    <t xml:space="preserve">      </t>
  </si>
  <si>
    <t xml:space="preserve">Composição do BDI </t>
  </si>
  <si>
    <t>Garantia   -   0,80 %</t>
  </si>
  <si>
    <t>Risco       -  1,10  %</t>
  </si>
  <si>
    <t>Despesas Financeiras - 1,20 %</t>
  </si>
  <si>
    <t>Administração Central - 3,50 %</t>
  </si>
  <si>
    <t>Lucro       -    6,75 %</t>
  </si>
  <si>
    <t>Tributos (PIS, COFINS, ISSQN)    -    8,65 %</t>
  </si>
  <si>
    <t>Valor  Total com BDI - 22,00 %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</si>
</sst>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YY"/>
    <numFmt numFmtId="166" formatCode="#,##0.00\ ;&quot; (&quot;#,##0.00\);&quot; -&quot;#\ ;@\ "/>
    <numFmt numFmtId="167" formatCode="0%"/>
    <numFmt numFmtId="168" formatCode="0.00"/>
    <numFmt numFmtId="169" formatCode="#,##0.00"/>
    <numFmt numFmtId="170" formatCode="#,##0.00;[RED]#,##0.00"/>
    <numFmt numFmtId="171" formatCode="0.00;[RED]0.00"/>
    <numFmt numFmtId="172" formatCode="@"/>
    <numFmt numFmtId="173" formatCode="&quot;R$ &quot;#,##0.00"/>
    <numFmt numFmtId="174" formatCode="[$R$-416]\ #,##0.00;[RED]\-[$R$-416]\ #,##0.0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20"/>
      <color indexed="30"/>
      <name val="Arial"/>
      <family val="2"/>
    </font>
    <font>
      <b/>
      <sz val="13"/>
      <name val="Arial"/>
      <family val="2"/>
    </font>
    <font>
      <b/>
      <sz val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3"/>
      <name val="Arial"/>
      <family val="2"/>
    </font>
    <font>
      <b/>
      <sz val="14"/>
      <name val="Calibri"/>
      <family val="2"/>
    </font>
    <font>
      <sz val="13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Arial"/>
      <family val="2"/>
    </font>
    <font>
      <sz val="13"/>
      <color indexed="10"/>
      <name val="Arial"/>
      <family val="2"/>
    </font>
    <font>
      <sz val="10"/>
      <color indexed="10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63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1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31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2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7" borderId="1" applyNumberFormat="0" applyAlignment="0" applyProtection="0"/>
    <xf numFmtId="164" fontId="5" fillId="18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8" borderId="0" applyNumberFormat="0" applyBorder="0" applyAlignment="0" applyProtection="0"/>
    <xf numFmtId="164" fontId="0" fillId="0" borderId="0">
      <alignment/>
      <protection/>
    </xf>
    <xf numFmtId="164" fontId="0" fillId="4" borderId="7" applyNumberFormat="0" applyAlignment="0" applyProtection="0"/>
    <xf numFmtId="164" fontId="14" fillId="17" borderId="8" applyNumberFormat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8" fillId="0" borderId="3" applyNumberFormat="0" applyFill="0" applyAlignment="0" applyProtection="0"/>
    <xf numFmtId="164" fontId="16" fillId="0" borderId="0" applyNumberFormat="0" applyFill="0" applyBorder="0" applyAlignment="0" applyProtection="0"/>
  </cellStyleXfs>
  <cellXfs count="244">
    <xf numFmtId="164" fontId="0" fillId="0" borderId="0" xfId="0" applyAlignment="1">
      <alignment/>
    </xf>
    <xf numFmtId="164" fontId="17" fillId="0" borderId="0" xfId="0" applyFont="1" applyBorder="1" applyAlignment="1">
      <alignment horizontal="center"/>
    </xf>
    <xf numFmtId="164" fontId="18" fillId="0" borderId="9" xfId="0" applyFont="1" applyBorder="1" applyAlignment="1">
      <alignment horizontal="center"/>
    </xf>
    <xf numFmtId="164" fontId="19" fillId="0" borderId="10" xfId="0" applyFont="1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20" fillId="0" borderId="12" xfId="0" applyFont="1" applyBorder="1" applyAlignment="1">
      <alignment horizontal="left"/>
    </xf>
    <xf numFmtId="164" fontId="18" fillId="0" borderId="13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4" xfId="0" applyBorder="1" applyAlignment="1">
      <alignment/>
    </xf>
    <xf numFmtId="164" fontId="21" fillId="0" borderId="0" xfId="0" applyFont="1" applyBorder="1" applyAlignment="1">
      <alignment/>
    </xf>
    <xf numFmtId="164" fontId="22" fillId="0" borderId="0" xfId="0" applyFont="1" applyBorder="1" applyAlignment="1">
      <alignment horizontal="center"/>
    </xf>
    <xf numFmtId="164" fontId="20" fillId="0" borderId="9" xfId="0" applyFont="1" applyBorder="1" applyAlignment="1">
      <alignment horizontal="left"/>
    </xf>
    <xf numFmtId="164" fontId="0" fillId="0" borderId="15" xfId="0" applyBorder="1" applyAlignment="1">
      <alignment/>
    </xf>
    <xf numFmtId="165" fontId="0" fillId="0" borderId="15" xfId="0" applyNumberFormat="1" applyBorder="1" applyAlignment="1">
      <alignment/>
    </xf>
    <xf numFmtId="164" fontId="0" fillId="0" borderId="16" xfId="0" applyBorder="1" applyAlignment="1">
      <alignment/>
    </xf>
    <xf numFmtId="164" fontId="23" fillId="0" borderId="9" xfId="0" applyFont="1" applyBorder="1" applyAlignment="1">
      <alignment horizontal="center"/>
    </xf>
    <xf numFmtId="164" fontId="23" fillId="0" borderId="17" xfId="0" applyFont="1" applyBorder="1" applyAlignment="1">
      <alignment horizontal="center"/>
    </xf>
    <xf numFmtId="164" fontId="20" fillId="0" borderId="9" xfId="0" applyFont="1" applyBorder="1" applyAlignment="1">
      <alignment horizontal="center"/>
    </xf>
    <xf numFmtId="164" fontId="24" fillId="0" borderId="9" xfId="0" applyFont="1" applyBorder="1" applyAlignment="1">
      <alignment horizontal="center"/>
    </xf>
    <xf numFmtId="164" fontId="18" fillId="0" borderId="18" xfId="0" applyFont="1" applyBorder="1" applyAlignment="1">
      <alignment horizontal="center"/>
    </xf>
    <xf numFmtId="164" fontId="20" fillId="0" borderId="17" xfId="0" applyFont="1" applyBorder="1" applyAlignment="1">
      <alignment horizontal="center"/>
    </xf>
    <xf numFmtId="166" fontId="19" fillId="0" borderId="9" xfId="15" applyFont="1" applyFill="1" applyBorder="1" applyAlignment="1" applyProtection="1">
      <alignment horizontal="center"/>
      <protection/>
    </xf>
    <xf numFmtId="166" fontId="19" fillId="0" borderId="9" xfId="15" applyFont="1" applyFill="1" applyBorder="1" applyAlignment="1" applyProtection="1">
      <alignment/>
      <protection/>
    </xf>
    <xf numFmtId="166" fontId="25" fillId="0" borderId="9" xfId="15" applyFont="1" applyFill="1" applyBorder="1" applyAlignment="1" applyProtection="1">
      <alignment/>
      <protection/>
    </xf>
    <xf numFmtId="164" fontId="19" fillId="0" borderId="19" xfId="0" applyFont="1" applyBorder="1" applyAlignment="1">
      <alignment horizontal="center"/>
    </xf>
    <xf numFmtId="167" fontId="19" fillId="0" borderId="9" xfId="15" applyNumberFormat="1" applyFont="1" applyFill="1" applyBorder="1" applyAlignment="1" applyProtection="1">
      <alignment/>
      <protection/>
    </xf>
    <xf numFmtId="167" fontId="25" fillId="0" borderId="9" xfId="15" applyNumberFormat="1" applyFont="1" applyFill="1" applyBorder="1" applyAlignment="1" applyProtection="1">
      <alignment/>
      <protection/>
    </xf>
    <xf numFmtId="164" fontId="19" fillId="0" borderId="20" xfId="0" applyFont="1" applyBorder="1" applyAlignment="1">
      <alignment horizontal="center"/>
    </xf>
    <xf numFmtId="168" fontId="20" fillId="0" borderId="17" xfId="0" applyNumberFormat="1" applyFont="1" applyBorder="1" applyAlignment="1">
      <alignment horizontal="center"/>
    </xf>
    <xf numFmtId="164" fontId="20" fillId="0" borderId="19" xfId="0" applyFont="1" applyBorder="1" applyAlignment="1">
      <alignment horizontal="center"/>
    </xf>
    <xf numFmtId="164" fontId="19" fillId="0" borderId="0" xfId="0" applyFont="1" applyAlignment="1">
      <alignment/>
    </xf>
    <xf numFmtId="164" fontId="20" fillId="0" borderId="9" xfId="0" applyFont="1" applyBorder="1" applyAlignment="1">
      <alignment horizontal="right"/>
    </xf>
    <xf numFmtId="167" fontId="19" fillId="0" borderId="21" xfId="0" applyNumberFormat="1" applyFont="1" applyBorder="1" applyAlignment="1">
      <alignment/>
    </xf>
    <xf numFmtId="164" fontId="26" fillId="0" borderId="0" xfId="0" applyFont="1" applyAlignment="1">
      <alignment/>
    </xf>
    <xf numFmtId="164" fontId="0" fillId="0" borderId="0" xfId="0" applyAlignment="1">
      <alignment/>
    </xf>
    <xf numFmtId="169" fontId="0" fillId="0" borderId="0" xfId="0" applyNumberFormat="1" applyAlignment="1">
      <alignment/>
    </xf>
    <xf numFmtId="164" fontId="26" fillId="0" borderId="22" xfId="0" applyFont="1" applyBorder="1" applyAlignment="1">
      <alignment wrapText="1"/>
    </xf>
    <xf numFmtId="164" fontId="0" fillId="0" borderId="23" xfId="0" applyBorder="1" applyAlignment="1">
      <alignment/>
    </xf>
    <xf numFmtId="164" fontId="27" fillId="0" borderId="23" xfId="0" applyFont="1" applyBorder="1" applyAlignment="1">
      <alignment horizontal="left"/>
    </xf>
    <xf numFmtId="169" fontId="0" fillId="0" borderId="23" xfId="0" applyNumberFormat="1" applyBorder="1" applyAlignment="1">
      <alignment/>
    </xf>
    <xf numFmtId="169" fontId="28" fillId="0" borderId="24" xfId="0" applyNumberFormat="1" applyFont="1" applyBorder="1" applyAlignment="1">
      <alignment/>
    </xf>
    <xf numFmtId="169" fontId="29" fillId="0" borderId="23" xfId="0" applyNumberFormat="1" applyFont="1" applyBorder="1" applyAlignment="1">
      <alignment/>
    </xf>
    <xf numFmtId="164" fontId="30" fillId="0" borderId="23" xfId="0" applyFont="1" applyBorder="1" applyAlignment="1">
      <alignment/>
    </xf>
    <xf numFmtId="164" fontId="30" fillId="0" borderId="25" xfId="0" applyFont="1" applyBorder="1" applyAlignment="1">
      <alignment/>
    </xf>
    <xf numFmtId="164" fontId="26" fillId="0" borderId="26" xfId="0" applyFont="1" applyBorder="1" applyAlignment="1">
      <alignment wrapText="1"/>
    </xf>
    <xf numFmtId="164" fontId="31" fillId="0" borderId="0" xfId="0" applyFont="1" applyBorder="1" applyAlignment="1">
      <alignment horizontal="center"/>
    </xf>
    <xf numFmtId="169" fontId="0" fillId="0" borderId="0" xfId="0" applyNumberFormat="1" applyBorder="1" applyAlignment="1">
      <alignment/>
    </xf>
    <xf numFmtId="169" fontId="32" fillId="0" borderId="27" xfId="0" applyNumberFormat="1" applyFont="1" applyBorder="1" applyAlignment="1">
      <alignment/>
    </xf>
    <xf numFmtId="169" fontId="23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28" xfId="0" applyFont="1" applyBorder="1" applyAlignment="1">
      <alignment/>
    </xf>
    <xf numFmtId="164" fontId="33" fillId="0" borderId="26" xfId="0" applyFont="1" applyBorder="1" applyAlignment="1">
      <alignment wrapText="1"/>
    </xf>
    <xf numFmtId="169" fontId="34" fillId="0" borderId="13" xfId="0" applyNumberFormat="1" applyFont="1" applyBorder="1" applyAlignment="1">
      <alignment vertical="center"/>
    </xf>
    <xf numFmtId="169" fontId="34" fillId="0" borderId="0" xfId="0" applyNumberFormat="1" applyFont="1" applyBorder="1" applyAlignment="1">
      <alignment vertical="center"/>
    </xf>
    <xf numFmtId="164" fontId="35" fillId="0" borderId="0" xfId="0" applyFont="1" applyBorder="1" applyAlignment="1">
      <alignment vertical="center"/>
    </xf>
    <xf numFmtId="164" fontId="0" fillId="0" borderId="29" xfId="0" applyFont="1" applyBorder="1" applyAlignment="1">
      <alignment/>
    </xf>
    <xf numFmtId="164" fontId="36" fillId="0" borderId="26" xfId="0" applyFont="1" applyBorder="1" applyAlignment="1">
      <alignment wrapText="1"/>
    </xf>
    <xf numFmtId="169" fontId="37" fillId="0" borderId="30" xfId="0" applyNumberFormat="1" applyFont="1" applyBorder="1" applyAlignment="1">
      <alignment horizontal="center" vertical="center" wrapText="1"/>
    </xf>
    <xf numFmtId="169" fontId="0" fillId="0" borderId="0" xfId="0" applyNumberFormat="1" applyFont="1" applyBorder="1" applyAlignment="1">
      <alignment/>
    </xf>
    <xf numFmtId="169" fontId="38" fillId="0" borderId="31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9" fontId="38" fillId="0" borderId="32" xfId="0" applyNumberFormat="1" applyFont="1" applyBorder="1" applyAlignment="1">
      <alignment horizontal="center" vertical="center"/>
    </xf>
    <xf numFmtId="164" fontId="36" fillId="0" borderId="33" xfId="0" applyFont="1" applyBorder="1" applyAlignment="1">
      <alignment wrapText="1"/>
    </xf>
    <xf numFmtId="164" fontId="39" fillId="17" borderId="34" xfId="0" applyFont="1" applyFill="1" applyBorder="1" applyAlignment="1">
      <alignment horizontal="center"/>
    </xf>
    <xf numFmtId="164" fontId="22" fillId="17" borderId="34" xfId="0" applyFont="1" applyFill="1" applyBorder="1" applyAlignment="1">
      <alignment horizontal="center"/>
    </xf>
    <xf numFmtId="169" fontId="38" fillId="17" borderId="34" xfId="0" applyNumberFormat="1" applyFont="1" applyFill="1" applyBorder="1" applyAlignment="1">
      <alignment horizontal="center"/>
    </xf>
    <xf numFmtId="169" fontId="39" fillId="17" borderId="34" xfId="0" applyNumberFormat="1" applyFont="1" applyFill="1" applyBorder="1" applyAlignment="1">
      <alignment horizontal="center"/>
    </xf>
    <xf numFmtId="169" fontId="37" fillId="17" borderId="34" xfId="0" applyNumberFormat="1" applyFont="1" applyFill="1" applyBorder="1" applyAlignment="1">
      <alignment horizontal="center"/>
    </xf>
    <xf numFmtId="169" fontId="39" fillId="17" borderId="35" xfId="0" applyNumberFormat="1" applyFont="1" applyFill="1" applyBorder="1" applyAlignment="1">
      <alignment horizontal="center"/>
    </xf>
    <xf numFmtId="164" fontId="40" fillId="0" borderId="0" xfId="0" applyFont="1" applyAlignment="1">
      <alignment/>
    </xf>
    <xf numFmtId="164" fontId="22" fillId="17" borderId="16" xfId="0" applyFont="1" applyFill="1" applyBorder="1" applyAlignment="1">
      <alignment horizontal="center"/>
    </xf>
    <xf numFmtId="169" fontId="41" fillId="17" borderId="16" xfId="0" applyNumberFormat="1" applyFont="1" applyFill="1" applyBorder="1" applyAlignment="1">
      <alignment/>
    </xf>
    <xf numFmtId="164" fontId="39" fillId="17" borderId="16" xfId="0" applyFont="1" applyFill="1" applyBorder="1" applyAlignment="1">
      <alignment/>
    </xf>
    <xf numFmtId="169" fontId="38" fillId="17" borderId="16" xfId="0" applyNumberFormat="1" applyFont="1" applyFill="1" applyBorder="1" applyAlignment="1">
      <alignment horizontal="center"/>
    </xf>
    <xf numFmtId="169" fontId="39" fillId="17" borderId="16" xfId="0" applyNumberFormat="1" applyFont="1" applyFill="1" applyBorder="1" applyAlignment="1">
      <alignment horizontal="center"/>
    </xf>
    <xf numFmtId="169" fontId="37" fillId="17" borderId="16" xfId="0" applyNumberFormat="1" applyFont="1" applyFill="1" applyBorder="1" applyAlignment="1">
      <alignment horizontal="center"/>
    </xf>
    <xf numFmtId="169" fontId="39" fillId="17" borderId="36" xfId="0" applyNumberFormat="1" applyFont="1" applyFill="1" applyBorder="1" applyAlignment="1">
      <alignment horizontal="center"/>
    </xf>
    <xf numFmtId="164" fontId="26" fillId="0" borderId="33" xfId="0" applyFont="1" applyBorder="1" applyAlignment="1">
      <alignment/>
    </xf>
    <xf numFmtId="164" fontId="40" fillId="0" borderId="15" xfId="0" applyFont="1" applyBorder="1" applyAlignment="1">
      <alignment horizontal="center"/>
    </xf>
    <xf numFmtId="164" fontId="40" fillId="0" borderId="15" xfId="0" applyFont="1" applyBorder="1" applyAlignment="1">
      <alignment horizontal="justify"/>
    </xf>
    <xf numFmtId="169" fontId="42" fillId="0" borderId="15" xfId="0" applyNumberFormat="1" applyFont="1" applyBorder="1" applyAlignment="1">
      <alignment/>
    </xf>
    <xf numFmtId="164" fontId="42" fillId="0" borderId="15" xfId="0" applyFont="1" applyBorder="1" applyAlignment="1">
      <alignment/>
    </xf>
    <xf numFmtId="169" fontId="40" fillId="0" borderId="36" xfId="0" applyNumberFormat="1" applyFont="1" applyBorder="1" applyAlignment="1">
      <alignment/>
    </xf>
    <xf numFmtId="164" fontId="26" fillId="0" borderId="37" xfId="0" applyFont="1" applyBorder="1" applyAlignment="1">
      <alignment/>
    </xf>
    <xf numFmtId="164" fontId="37" fillId="18" borderId="38" xfId="0" applyFont="1" applyFill="1" applyBorder="1" applyAlignment="1">
      <alignment horizontal="center" vertical="center"/>
    </xf>
    <xf numFmtId="164" fontId="39" fillId="18" borderId="39" xfId="0" applyFont="1" applyFill="1" applyBorder="1" applyAlignment="1">
      <alignment vertical="center"/>
    </xf>
    <xf numFmtId="164" fontId="0" fillId="18" borderId="39" xfId="0" applyFont="1" applyFill="1" applyBorder="1" applyAlignment="1">
      <alignment/>
    </xf>
    <xf numFmtId="164" fontId="0" fillId="18" borderId="0" xfId="0" applyFill="1" applyBorder="1" applyAlignment="1">
      <alignment/>
    </xf>
    <xf numFmtId="170" fontId="40" fillId="18" borderId="40" xfId="0" applyNumberFormat="1" applyFont="1" applyFill="1" applyBorder="1" applyAlignment="1">
      <alignment horizontal="left" vertical="center"/>
    </xf>
    <xf numFmtId="170" fontId="40" fillId="0" borderId="0" xfId="0" applyNumberFormat="1" applyFont="1" applyAlignment="1">
      <alignment horizontal="right"/>
    </xf>
    <xf numFmtId="164" fontId="36" fillId="19" borderId="37" xfId="0" applyFont="1" applyFill="1" applyBorder="1" applyAlignment="1">
      <alignment horizontal="center" vertical="center"/>
    </xf>
    <xf numFmtId="164" fontId="43" fillId="19" borderId="9" xfId="0" applyFont="1" applyFill="1" applyBorder="1" applyAlignment="1">
      <alignment horizontal="center" vertical="center"/>
    </xf>
    <xf numFmtId="164" fontId="44" fillId="19" borderId="9" xfId="0" applyFont="1" applyFill="1" applyBorder="1" applyAlignment="1">
      <alignment horizontal="justify" vertical="center" wrapText="1"/>
    </xf>
    <xf numFmtId="170" fontId="35" fillId="19" borderId="9" xfId="0" applyNumberFormat="1" applyFont="1" applyFill="1" applyBorder="1" applyAlignment="1">
      <alignment horizontal="center" vertical="center"/>
    </xf>
    <xf numFmtId="164" fontId="35" fillId="19" borderId="9" xfId="0" applyFont="1" applyFill="1" applyBorder="1" applyAlignment="1">
      <alignment horizontal="center" vertical="center"/>
    </xf>
    <xf numFmtId="170" fontId="35" fillId="19" borderId="9" xfId="0" applyNumberFormat="1" applyFont="1" applyFill="1" applyBorder="1" applyAlignment="1">
      <alignment horizontal="left" vertical="center"/>
    </xf>
    <xf numFmtId="170" fontId="40" fillId="0" borderId="41" xfId="0" applyNumberFormat="1" applyFont="1" applyBorder="1" applyAlignment="1">
      <alignment horizontal="center" vertical="center"/>
    </xf>
    <xf numFmtId="164" fontId="45" fillId="19" borderId="9" xfId="0" applyFont="1" applyFill="1" applyBorder="1" applyAlignment="1">
      <alignment horizontal="justify" vertical="center" wrapText="1"/>
    </xf>
    <xf numFmtId="164" fontId="36" fillId="19" borderId="37" xfId="0" applyFont="1" applyFill="1" applyBorder="1" applyAlignment="1">
      <alignment horizontal="center" vertical="center" wrapText="1"/>
    </xf>
    <xf numFmtId="170" fontId="42" fillId="19" borderId="0" xfId="0" applyNumberFormat="1" applyFont="1" applyFill="1" applyAlignment="1">
      <alignment horizontal="right"/>
    </xf>
    <xf numFmtId="170" fontId="40" fillId="19" borderId="0" xfId="0" applyNumberFormat="1" applyFont="1" applyFill="1" applyAlignment="1">
      <alignment horizontal="right"/>
    </xf>
    <xf numFmtId="164" fontId="26" fillId="0" borderId="37" xfId="0" applyFont="1" applyBorder="1" applyAlignment="1">
      <alignment horizontal="center"/>
    </xf>
    <xf numFmtId="164" fontId="37" fillId="18" borderId="42" xfId="0" applyFont="1" applyFill="1" applyBorder="1" applyAlignment="1">
      <alignment horizontal="center" vertical="center"/>
    </xf>
    <xf numFmtId="164" fontId="38" fillId="18" borderId="43" xfId="0" applyFont="1" applyFill="1" applyBorder="1" applyAlignment="1">
      <alignment vertical="center"/>
    </xf>
    <xf numFmtId="164" fontId="0" fillId="18" borderId="44" xfId="0" applyFont="1" applyFill="1" applyBorder="1" applyAlignment="1">
      <alignment vertical="center"/>
    </xf>
    <xf numFmtId="164" fontId="0" fillId="18" borderId="42" xfId="0" applyFont="1" applyFill="1" applyBorder="1" applyAlignment="1">
      <alignment vertical="center"/>
    </xf>
    <xf numFmtId="164" fontId="0" fillId="18" borderId="0" xfId="0" applyFill="1" applyBorder="1" applyAlignment="1">
      <alignment vertical="center"/>
    </xf>
    <xf numFmtId="171" fontId="35" fillId="19" borderId="9" xfId="15" applyNumberFormat="1" applyFont="1" applyFill="1" applyBorder="1" applyAlignment="1" applyProtection="1">
      <alignment horizontal="center" vertical="center"/>
      <protection/>
    </xf>
    <xf numFmtId="166" fontId="35" fillId="19" borderId="9" xfId="15" applyFont="1" applyFill="1" applyBorder="1" applyAlignment="1" applyProtection="1">
      <alignment horizontal="left" vertical="center"/>
      <protection hidden="1" locked="0"/>
    </xf>
    <xf numFmtId="170" fontId="40" fillId="19" borderId="45" xfId="0" applyNumberFormat="1" applyFont="1" applyFill="1" applyBorder="1" applyAlignment="1">
      <alignment horizontal="center" vertical="center"/>
    </xf>
    <xf numFmtId="165" fontId="46" fillId="19" borderId="9" xfId="0" applyNumberFormat="1" applyFont="1" applyFill="1" applyBorder="1" applyAlignment="1">
      <alignment horizontal="center" vertical="center" wrapText="1"/>
    </xf>
    <xf numFmtId="164" fontId="36" fillId="0" borderId="37" xfId="0" applyFont="1" applyBorder="1" applyAlignment="1">
      <alignment horizontal="center" vertical="center"/>
    </xf>
    <xf numFmtId="164" fontId="0" fillId="18" borderId="44" xfId="0" applyFont="1" applyFill="1" applyBorder="1" applyAlignment="1">
      <alignment horizontal="left" vertical="center"/>
    </xf>
    <xf numFmtId="164" fontId="0" fillId="18" borderId="0" xfId="0" applyFill="1" applyBorder="1" applyAlignment="1">
      <alignment horizontal="left" vertical="center"/>
    </xf>
    <xf numFmtId="169" fontId="43" fillId="19" borderId="9" xfId="15" applyNumberFormat="1" applyFont="1" applyFill="1" applyBorder="1" applyAlignment="1" applyProtection="1">
      <alignment horizontal="center" vertical="center"/>
      <protection/>
    </xf>
    <xf numFmtId="166" fontId="43" fillId="19" borderId="9" xfId="15" applyFont="1" applyFill="1" applyBorder="1" applyAlignment="1" applyProtection="1">
      <alignment horizontal="left" vertical="center"/>
      <protection hidden="1" locked="0"/>
    </xf>
    <xf numFmtId="170" fontId="43" fillId="19" borderId="9" xfId="0" applyNumberFormat="1" applyFont="1" applyFill="1" applyBorder="1" applyAlignment="1">
      <alignment horizontal="left" vertical="center"/>
    </xf>
    <xf numFmtId="170" fontId="40" fillId="19" borderId="29" xfId="0" applyNumberFormat="1" applyFont="1" applyFill="1" applyBorder="1" applyAlignment="1">
      <alignment horizontal="left" vertical="center"/>
    </xf>
    <xf numFmtId="170" fontId="47" fillId="0" borderId="0" xfId="0" applyNumberFormat="1" applyFont="1" applyAlignment="1">
      <alignment horizontal="right"/>
    </xf>
    <xf numFmtId="164" fontId="48" fillId="0" borderId="0" xfId="0" applyFont="1" applyAlignment="1">
      <alignment/>
    </xf>
    <xf numFmtId="172" fontId="49" fillId="0" borderId="46" xfId="0" applyNumberFormat="1" applyFont="1" applyBorder="1" applyAlignment="1">
      <alignment vertical="center"/>
    </xf>
    <xf numFmtId="164" fontId="50" fillId="0" borderId="47" xfId="0" applyFont="1" applyBorder="1" applyAlignment="1">
      <alignment horizontal="justify" vertical="center" wrapText="1"/>
    </xf>
    <xf numFmtId="168" fontId="40" fillId="0" borderId="48" xfId="15" applyNumberFormat="1" applyFont="1" applyFill="1" applyBorder="1" applyAlignment="1" applyProtection="1">
      <alignment horizontal="center" vertical="center"/>
      <protection/>
    </xf>
    <xf numFmtId="164" fontId="40" fillId="0" borderId="46" xfId="0" applyFont="1" applyBorder="1" applyAlignment="1">
      <alignment horizontal="center" vertical="center"/>
    </xf>
    <xf numFmtId="166" fontId="40" fillId="0" borderId="46" xfId="15" applyFont="1" applyFill="1" applyBorder="1" applyAlignment="1" applyProtection="1">
      <alignment horizontal="left" vertical="center"/>
      <protection hidden="1" locked="0"/>
    </xf>
    <xf numFmtId="170" fontId="40" fillId="19" borderId="9" xfId="0" applyNumberFormat="1" applyFont="1" applyFill="1" applyBorder="1" applyAlignment="1">
      <alignment horizontal="left" vertical="center"/>
    </xf>
    <xf numFmtId="170" fontId="40" fillId="0" borderId="46" xfId="0" applyNumberFormat="1" applyFont="1" applyBorder="1" applyAlignment="1">
      <alignment horizontal="left" vertical="center"/>
    </xf>
    <xf numFmtId="170" fontId="47" fillId="0" borderId="49" xfId="0" applyNumberFormat="1" applyFont="1" applyBorder="1" applyAlignment="1">
      <alignment horizontal="center" vertical="center"/>
    </xf>
    <xf numFmtId="168" fontId="34" fillId="18" borderId="39" xfId="15" applyNumberFormat="1" applyFont="1" applyFill="1" applyBorder="1" applyAlignment="1" applyProtection="1">
      <alignment horizontal="center" vertical="center"/>
      <protection/>
    </xf>
    <xf numFmtId="168" fontId="23" fillId="18" borderId="39" xfId="15" applyNumberFormat="1" applyFont="1" applyFill="1" applyBorder="1" applyAlignment="1" applyProtection="1">
      <alignment horizontal="left" vertical="top"/>
      <protection/>
    </xf>
    <xf numFmtId="168" fontId="40" fillId="18" borderId="39" xfId="15" applyNumberFormat="1" applyFont="1" applyFill="1" applyBorder="1" applyAlignment="1" applyProtection="1">
      <alignment horizontal="center" vertical="center"/>
      <protection/>
    </xf>
    <xf numFmtId="164" fontId="36" fillId="19" borderId="37" xfId="0" applyFont="1" applyFill="1" applyBorder="1" applyAlignment="1">
      <alignment horizontal="center" vertical="center" textRotation="90" wrapText="1"/>
    </xf>
    <xf numFmtId="164" fontId="51" fillId="19" borderId="9" xfId="0" applyFont="1" applyFill="1" applyBorder="1" applyAlignment="1">
      <alignment horizontal="center" vertical="center"/>
    </xf>
    <xf numFmtId="164" fontId="45" fillId="19" borderId="9" xfId="0" applyFont="1" applyFill="1" applyBorder="1" applyAlignment="1">
      <alignment vertical="top" wrapText="1"/>
    </xf>
    <xf numFmtId="166" fontId="51" fillId="19" borderId="9" xfId="15" applyFont="1" applyFill="1" applyBorder="1" applyAlignment="1" applyProtection="1">
      <alignment horizontal="center" vertical="center"/>
      <protection locked="0"/>
    </xf>
    <xf numFmtId="166" fontId="51" fillId="19" borderId="9" xfId="15" applyFont="1" applyFill="1" applyBorder="1" applyAlignment="1" applyProtection="1">
      <alignment horizontal="left" vertical="center"/>
      <protection locked="0"/>
    </xf>
    <xf numFmtId="169" fontId="1" fillId="19" borderId="9" xfId="0" applyNumberFormat="1" applyFont="1" applyFill="1" applyBorder="1" applyAlignment="1">
      <alignment horizontal="left" vertical="center" wrapText="1"/>
    </xf>
    <xf numFmtId="164" fontId="26" fillId="0" borderId="0" xfId="0" applyFont="1" applyAlignment="1">
      <alignment horizontal="left" vertical="top" textRotation="90" wrapText="1"/>
    </xf>
    <xf numFmtId="164" fontId="26" fillId="0" borderId="0" xfId="0" applyFont="1" applyAlignment="1">
      <alignment horizontal="left" textRotation="90" wrapText="1"/>
    </xf>
    <xf numFmtId="164" fontId="52" fillId="0" borderId="0" xfId="0" applyFont="1" applyFill="1" applyAlignment="1">
      <alignment horizontal="left" vertical="center" wrapText="1"/>
    </xf>
    <xf numFmtId="170" fontId="40" fillId="19" borderId="29" xfId="0" applyNumberFormat="1" applyFont="1" applyFill="1" applyBorder="1" applyAlignment="1">
      <alignment horizontal="left" vertical="top"/>
    </xf>
    <xf numFmtId="164" fontId="0" fillId="18" borderId="44" xfId="0" applyFont="1" applyFill="1" applyBorder="1" applyAlignment="1">
      <alignment/>
    </xf>
    <xf numFmtId="164" fontId="0" fillId="18" borderId="42" xfId="0" applyFont="1" applyFill="1" applyBorder="1" applyAlignment="1">
      <alignment/>
    </xf>
    <xf numFmtId="164" fontId="0" fillId="18" borderId="44" xfId="0" applyFont="1" applyFill="1" applyBorder="1" applyAlignment="1">
      <alignment horizontal="left"/>
    </xf>
    <xf numFmtId="164" fontId="0" fillId="18" borderId="0" xfId="0" applyFill="1" applyBorder="1" applyAlignment="1">
      <alignment horizontal="left"/>
    </xf>
    <xf numFmtId="164" fontId="1" fillId="19" borderId="9" xfId="0" applyFont="1" applyFill="1" applyBorder="1" applyAlignment="1">
      <alignment horizontal="center" vertical="center" wrapText="1"/>
    </xf>
    <xf numFmtId="164" fontId="44" fillId="19" borderId="9" xfId="0" applyFont="1" applyFill="1" applyBorder="1" applyAlignment="1">
      <alignment horizontal="left" vertical="top" wrapText="1"/>
    </xf>
    <xf numFmtId="164" fontId="53" fillId="19" borderId="27" xfId="0" applyFont="1" applyFill="1" applyBorder="1" applyAlignment="1">
      <alignment vertical="center" wrapText="1"/>
    </xf>
    <xf numFmtId="164" fontId="53" fillId="19" borderId="10" xfId="0" applyFont="1" applyFill="1" applyBorder="1" applyAlignment="1">
      <alignment vertical="center" wrapText="1"/>
    </xf>
    <xf numFmtId="164" fontId="53" fillId="19" borderId="11" xfId="0" applyFont="1" applyFill="1" applyBorder="1" applyAlignment="1">
      <alignment vertical="center" wrapText="1"/>
    </xf>
    <xf numFmtId="164" fontId="0" fillId="0" borderId="45" xfId="0" applyFill="1" applyBorder="1" applyAlignment="1">
      <alignment horizontal="center" vertical="center"/>
    </xf>
    <xf numFmtId="164" fontId="53" fillId="19" borderId="13" xfId="0" applyFont="1" applyFill="1" applyBorder="1" applyAlignment="1">
      <alignment vertical="center" wrapText="1"/>
    </xf>
    <xf numFmtId="164" fontId="53" fillId="19" borderId="0" xfId="0" applyFont="1" applyFill="1" applyBorder="1" applyAlignment="1">
      <alignment vertical="center" wrapText="1"/>
    </xf>
    <xf numFmtId="164" fontId="53" fillId="19" borderId="14" xfId="0" applyFont="1" applyFill="1" applyBorder="1" applyAlignment="1">
      <alignment vertical="center" wrapText="1"/>
    </xf>
    <xf numFmtId="164" fontId="53" fillId="19" borderId="50" xfId="0" applyFont="1" applyFill="1" applyBorder="1" applyAlignment="1">
      <alignment horizontal="justify" vertical="center" wrapText="1"/>
    </xf>
    <xf numFmtId="164" fontId="53" fillId="19" borderId="15" xfId="0" applyFont="1" applyFill="1" applyBorder="1" applyAlignment="1">
      <alignment horizontal="justify" vertical="center" wrapText="1"/>
    </xf>
    <xf numFmtId="164" fontId="53" fillId="19" borderId="15" xfId="0" applyFont="1" applyFill="1" applyBorder="1" applyAlignment="1">
      <alignment horizontal="left" vertical="center" wrapText="1"/>
    </xf>
    <xf numFmtId="170" fontId="40" fillId="19" borderId="15" xfId="0" applyNumberFormat="1" applyFont="1" applyFill="1" applyBorder="1" applyAlignment="1">
      <alignment horizontal="left" vertical="center"/>
    </xf>
    <xf numFmtId="169" fontId="53" fillId="19" borderId="16" xfId="0" applyNumberFormat="1" applyFont="1" applyFill="1" applyBorder="1" applyAlignment="1">
      <alignment horizontal="left" vertical="center" wrapText="1"/>
    </xf>
    <xf numFmtId="164" fontId="54" fillId="0" borderId="51" xfId="0" applyFont="1" applyBorder="1" applyAlignment="1">
      <alignment/>
    </xf>
    <xf numFmtId="164" fontId="51" fillId="19" borderId="9" xfId="0" applyFont="1" applyFill="1" applyBorder="1" applyAlignment="1">
      <alignment horizontal="left" vertical="center"/>
    </xf>
    <xf numFmtId="164" fontId="54" fillId="0" borderId="0" xfId="0" applyFont="1" applyAlignment="1">
      <alignment/>
    </xf>
    <xf numFmtId="164" fontId="54" fillId="0" borderId="9" xfId="0" applyFont="1" applyBorder="1" applyAlignment="1">
      <alignment/>
    </xf>
    <xf numFmtId="170" fontId="51" fillId="19" borderId="9" xfId="0" applyNumberFormat="1" applyFont="1" applyFill="1" applyBorder="1" applyAlignment="1">
      <alignment horizontal="left" vertical="center"/>
    </xf>
    <xf numFmtId="164" fontId="0" fillId="0" borderId="31" xfId="0" applyFill="1" applyBorder="1" applyAlignment="1">
      <alignment horizontal="center" vertical="center"/>
    </xf>
    <xf numFmtId="164" fontId="54" fillId="0" borderId="51" xfId="0" applyFont="1" applyBorder="1" applyAlignment="1">
      <alignment vertical="center"/>
    </xf>
    <xf numFmtId="164" fontId="54" fillId="0" borderId="9" xfId="0" applyFont="1" applyBorder="1" applyAlignment="1">
      <alignment wrapText="1"/>
    </xf>
    <xf numFmtId="164" fontId="54" fillId="19" borderId="52" xfId="0" applyFont="1" applyFill="1" applyBorder="1" applyAlignment="1">
      <alignment horizontal="left" wrapText="1"/>
    </xf>
    <xf numFmtId="164" fontId="54" fillId="0" borderId="9" xfId="0" applyFont="1" applyBorder="1" applyAlignment="1">
      <alignment horizontal="left"/>
    </xf>
    <xf numFmtId="164" fontId="1" fillId="0" borderId="0" xfId="0" applyFont="1" applyAlignment="1">
      <alignment/>
    </xf>
    <xf numFmtId="166" fontId="51" fillId="19" borderId="9" xfId="15" applyFont="1" applyFill="1" applyBorder="1" applyAlignment="1" applyProtection="1">
      <alignment horizontal="center"/>
      <protection locked="0"/>
    </xf>
    <xf numFmtId="164" fontId="37" fillId="18" borderId="53" xfId="0" applyFont="1" applyFill="1" applyBorder="1" applyAlignment="1">
      <alignment horizontal="center" vertical="center"/>
    </xf>
    <xf numFmtId="164" fontId="38" fillId="18" borderId="54" xfId="0" applyFont="1" applyFill="1" applyBorder="1" applyAlignment="1">
      <alignment vertical="center"/>
    </xf>
    <xf numFmtId="164" fontId="0" fillId="18" borderId="48" xfId="0" applyFont="1" applyFill="1" applyBorder="1" applyAlignment="1">
      <alignment/>
    </xf>
    <xf numFmtId="164" fontId="0" fillId="18" borderId="53" xfId="0" applyFont="1" applyFill="1" applyBorder="1" applyAlignment="1">
      <alignment/>
    </xf>
    <xf numFmtId="164" fontId="0" fillId="18" borderId="48" xfId="0" applyFont="1" applyFill="1" applyBorder="1" applyAlignment="1">
      <alignment horizontal="left"/>
    </xf>
    <xf numFmtId="164" fontId="0" fillId="18" borderId="47" xfId="0" applyFill="1" applyBorder="1" applyAlignment="1">
      <alignment horizontal="left"/>
    </xf>
    <xf numFmtId="164" fontId="36" fillId="19" borderId="37" xfId="0" applyFont="1" applyFill="1" applyBorder="1" applyAlignment="1">
      <alignment horizontal="center" vertical="center" textRotation="90"/>
    </xf>
    <xf numFmtId="164" fontId="37" fillId="19" borderId="38" xfId="0" applyFont="1" applyFill="1" applyBorder="1" applyAlignment="1">
      <alignment horizontal="center" vertical="center"/>
    </xf>
    <xf numFmtId="164" fontId="38" fillId="19" borderId="55" xfId="0" applyFont="1" applyFill="1" applyBorder="1" applyAlignment="1">
      <alignment wrapText="1"/>
    </xf>
    <xf numFmtId="166" fontId="55" fillId="19" borderId="39" xfId="15" applyFont="1" applyFill="1" applyBorder="1" applyAlignment="1" applyProtection="1">
      <alignment horizontal="center"/>
      <protection locked="0"/>
    </xf>
    <xf numFmtId="166" fontId="55" fillId="19" borderId="56" xfId="15" applyFont="1" applyFill="1" applyBorder="1" applyAlignment="1" applyProtection="1">
      <alignment horizontal="center"/>
      <protection locked="0"/>
    </xf>
    <xf numFmtId="166" fontId="55" fillId="19" borderId="57" xfId="15" applyFont="1" applyFill="1" applyBorder="1" applyAlignment="1" applyProtection="1">
      <alignment horizontal="left"/>
      <protection locked="0"/>
    </xf>
    <xf numFmtId="170" fontId="55" fillId="19" borderId="14" xfId="0" applyNumberFormat="1" applyFont="1" applyFill="1" applyBorder="1" applyAlignment="1">
      <alignment horizontal="left"/>
    </xf>
    <xf numFmtId="170" fontId="40" fillId="0" borderId="45" xfId="0" applyNumberFormat="1" applyFont="1" applyBorder="1" applyAlignment="1">
      <alignment horizontal="center"/>
    </xf>
    <xf numFmtId="164" fontId="45" fillId="19" borderId="9" xfId="0" applyFont="1" applyFill="1" applyBorder="1" applyAlignment="1">
      <alignment wrapText="1"/>
    </xf>
    <xf numFmtId="166" fontId="51" fillId="19" borderId="9" xfId="15" applyFont="1" applyFill="1" applyBorder="1" applyAlignment="1" applyProtection="1">
      <alignment horizontal="left"/>
      <protection locked="0"/>
    </xf>
    <xf numFmtId="164" fontId="45" fillId="19" borderId="9" xfId="0" applyFont="1" applyFill="1" applyBorder="1" applyAlignment="1">
      <alignment/>
    </xf>
    <xf numFmtId="164" fontId="37" fillId="19" borderId="42" xfId="0" applyFont="1" applyFill="1" applyBorder="1" applyAlignment="1">
      <alignment horizontal="center" vertical="center"/>
    </xf>
    <xf numFmtId="164" fontId="38" fillId="19" borderId="13" xfId="0" applyFont="1" applyFill="1" applyBorder="1" applyAlignment="1">
      <alignment wrapText="1"/>
    </xf>
    <xf numFmtId="166" fontId="55" fillId="19" borderId="44" xfId="15" applyFont="1" applyFill="1" applyBorder="1" applyAlignment="1" applyProtection="1">
      <alignment horizontal="center"/>
      <protection locked="0"/>
    </xf>
    <xf numFmtId="166" fontId="55" fillId="19" borderId="14" xfId="15" applyFont="1" applyFill="1" applyBorder="1" applyAlignment="1" applyProtection="1">
      <alignment horizontal="center"/>
      <protection locked="0"/>
    </xf>
    <xf numFmtId="166" fontId="51" fillId="19" borderId="12" xfId="15" applyFont="1" applyFill="1" applyBorder="1" applyAlignment="1" applyProtection="1">
      <alignment horizontal="left"/>
      <protection locked="0"/>
    </xf>
    <xf numFmtId="170" fontId="35" fillId="19" borderId="19" xfId="0" applyNumberFormat="1" applyFont="1" applyFill="1" applyBorder="1" applyAlignment="1">
      <alignment horizontal="left" vertical="center"/>
    </xf>
    <xf numFmtId="170" fontId="51" fillId="19" borderId="14" xfId="0" applyNumberFormat="1" applyFont="1" applyFill="1" applyBorder="1" applyAlignment="1">
      <alignment horizontal="left"/>
    </xf>
    <xf numFmtId="164" fontId="45" fillId="19" borderId="37" xfId="0" applyFont="1" applyFill="1" applyBorder="1" applyAlignment="1">
      <alignment horizontal="center" vertical="center"/>
    </xf>
    <xf numFmtId="164" fontId="55" fillId="19" borderId="9" xfId="0" applyFont="1" applyFill="1" applyBorder="1" applyAlignment="1">
      <alignment vertical="center" wrapText="1"/>
    </xf>
    <xf numFmtId="169" fontId="51" fillId="19" borderId="9" xfId="0" applyNumberFormat="1" applyFont="1" applyFill="1" applyBorder="1" applyAlignment="1">
      <alignment horizontal="center" vertical="center" wrapText="1"/>
    </xf>
    <xf numFmtId="169" fontId="51" fillId="19" borderId="9" xfId="0" applyNumberFormat="1" applyFont="1" applyFill="1" applyBorder="1" applyAlignment="1">
      <alignment vertical="center" wrapText="1"/>
    </xf>
    <xf numFmtId="166" fontId="51" fillId="19" borderId="9" xfId="15" applyFont="1" applyFill="1" applyBorder="1" applyAlignment="1" applyProtection="1">
      <alignment horizontal="center" vertical="center"/>
      <protection/>
    </xf>
    <xf numFmtId="164" fontId="53" fillId="19" borderId="9" xfId="0" applyFont="1" applyFill="1" applyBorder="1" applyAlignment="1">
      <alignment horizontal="justify" vertical="center" wrapText="1"/>
    </xf>
    <xf numFmtId="168" fontId="35" fillId="19" borderId="9" xfId="15" applyNumberFormat="1" applyFont="1" applyFill="1" applyBorder="1" applyAlignment="1" applyProtection="1">
      <alignment horizontal="center" vertical="center"/>
      <protection/>
    </xf>
    <xf numFmtId="164" fontId="38" fillId="19" borderId="43" xfId="0" applyFont="1" applyFill="1" applyBorder="1" applyAlignment="1">
      <alignment vertical="center"/>
    </xf>
    <xf numFmtId="166" fontId="35" fillId="19" borderId="44" xfId="15" applyFont="1" applyFill="1" applyBorder="1" applyAlignment="1" applyProtection="1">
      <alignment horizontal="center"/>
      <protection locked="0"/>
    </xf>
    <xf numFmtId="166" fontId="35" fillId="19" borderId="14" xfId="15" applyFont="1" applyFill="1" applyBorder="1" applyAlignment="1" applyProtection="1">
      <alignment horizontal="center"/>
      <protection locked="0"/>
    </xf>
    <xf numFmtId="166" fontId="35" fillId="19" borderId="12" xfId="15" applyFont="1" applyFill="1" applyBorder="1" applyAlignment="1" applyProtection="1">
      <alignment horizontal="left"/>
      <protection locked="0"/>
    </xf>
    <xf numFmtId="170" fontId="35" fillId="19" borderId="14" xfId="0" applyNumberFormat="1" applyFont="1" applyFill="1" applyBorder="1" applyAlignment="1">
      <alignment horizontal="left"/>
    </xf>
    <xf numFmtId="169" fontId="1" fillId="19" borderId="14" xfId="0" applyNumberFormat="1" applyFont="1" applyFill="1" applyBorder="1" applyAlignment="1">
      <alignment horizontal="left" vertical="center" wrapText="1"/>
    </xf>
    <xf numFmtId="164" fontId="56" fillId="19" borderId="37" xfId="0" applyFont="1" applyFill="1" applyBorder="1" applyAlignment="1">
      <alignment horizontal="center" vertical="center"/>
    </xf>
    <xf numFmtId="172" fontId="1" fillId="19" borderId="9" xfId="0" applyNumberFormat="1" applyFont="1" applyFill="1" applyBorder="1" applyAlignment="1">
      <alignment horizontal="left" vertical="center"/>
    </xf>
    <xf numFmtId="164" fontId="45" fillId="19" borderId="9" xfId="0" applyFont="1" applyFill="1" applyBorder="1" applyAlignment="1">
      <alignment vertical="center" wrapText="1"/>
    </xf>
    <xf numFmtId="168" fontId="51" fillId="19" borderId="9" xfId="0" applyNumberFormat="1" applyFont="1" applyFill="1" applyBorder="1" applyAlignment="1">
      <alignment horizontal="left" vertical="center"/>
    </xf>
    <xf numFmtId="164" fontId="26" fillId="2" borderId="58" xfId="0" applyFont="1" applyFill="1" applyBorder="1" applyAlignment="1">
      <alignment vertical="center"/>
    </xf>
    <xf numFmtId="164" fontId="0" fillId="2" borderId="59" xfId="0" applyFill="1" applyBorder="1" applyAlignment="1">
      <alignment vertical="center"/>
    </xf>
    <xf numFmtId="164" fontId="38" fillId="2" borderId="60" xfId="0" applyFont="1" applyFill="1" applyBorder="1" applyAlignment="1">
      <alignment vertical="center"/>
    </xf>
    <xf numFmtId="169" fontId="45" fillId="2" borderId="61" xfId="0" applyNumberFormat="1" applyFont="1" applyFill="1" applyBorder="1" applyAlignment="1">
      <alignment vertical="center"/>
    </xf>
    <xf numFmtId="164" fontId="45" fillId="2" borderId="60" xfId="0" applyFont="1" applyFill="1" applyBorder="1" applyAlignment="1">
      <alignment vertical="center"/>
    </xf>
    <xf numFmtId="169" fontId="45" fillId="2" borderId="60" xfId="0" applyNumberFormat="1" applyFont="1" applyFill="1" applyBorder="1" applyAlignment="1">
      <alignment vertical="center"/>
    </xf>
    <xf numFmtId="173" fontId="45" fillId="18" borderId="62" xfId="0" applyNumberFormat="1" applyFont="1" applyFill="1" applyBorder="1" applyAlignment="1">
      <alignment horizontal="center" vertical="center"/>
    </xf>
    <xf numFmtId="170" fontId="40" fillId="0" borderId="0" xfId="0" applyNumberFormat="1" applyFont="1" applyAlignment="1">
      <alignment horizontal="right" vertical="center"/>
    </xf>
    <xf numFmtId="170" fontId="0" fillId="0" borderId="0" xfId="0" applyNumberFormat="1" applyAlignment="1">
      <alignment vertical="center"/>
    </xf>
    <xf numFmtId="164" fontId="0" fillId="0" borderId="0" xfId="0" applyAlignment="1">
      <alignment vertical="center"/>
    </xf>
    <xf numFmtId="164" fontId="0" fillId="0" borderId="0" xfId="0" applyFill="1" applyBorder="1" applyAlignment="1">
      <alignment/>
    </xf>
    <xf numFmtId="164" fontId="36" fillId="19" borderId="63" xfId="0" applyFont="1" applyFill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174" fontId="32" fillId="0" borderId="0" xfId="0" applyNumberFormat="1" applyFont="1" applyFill="1" applyBorder="1" applyAlignment="1">
      <alignment horizontal="right"/>
    </xf>
    <xf numFmtId="164" fontId="36" fillId="19" borderId="33" xfId="0" applyFont="1" applyFill="1" applyBorder="1" applyAlignment="1">
      <alignment horizontal="center" vertical="center" wrapText="1"/>
    </xf>
    <xf numFmtId="169" fontId="0" fillId="0" borderId="0" xfId="0" applyNumberFormat="1" applyFont="1" applyAlignment="1">
      <alignment/>
    </xf>
    <xf numFmtId="164" fontId="36" fillId="19" borderId="64" xfId="0" applyFont="1" applyFill="1" applyBorder="1" applyAlignment="1">
      <alignment horizontal="center" vertical="center" wrapText="1"/>
    </xf>
    <xf numFmtId="164" fontId="0" fillId="0" borderId="9" xfId="0" applyFont="1" applyBorder="1" applyAlignment="1">
      <alignment/>
    </xf>
    <xf numFmtId="164" fontId="0" fillId="0" borderId="9" xfId="0" applyFont="1" applyBorder="1" applyAlignment="1">
      <alignment horizontal="left" vertical="top" wrapText="1"/>
    </xf>
    <xf numFmtId="164" fontId="0" fillId="20" borderId="9" xfId="0" applyFont="1" applyFill="1" applyBorder="1" applyAlignment="1">
      <alignment horizontal="right"/>
    </xf>
    <xf numFmtId="164" fontId="54" fillId="0" borderId="0" xfId="0" applyFont="1" applyAlignment="1">
      <alignment vertical="center"/>
    </xf>
    <xf numFmtId="164" fontId="54" fillId="0" borderId="0" xfId="0" applyFont="1" applyAlignment="1">
      <alignment wrapText="1"/>
    </xf>
    <xf numFmtId="164" fontId="57" fillId="0" borderId="0" xfId="0" applyFont="1" applyAlignment="1">
      <alignment/>
    </xf>
    <xf numFmtId="164" fontId="0" fillId="19" borderId="0" xfId="0" applyFill="1" applyAlignment="1">
      <alignment/>
    </xf>
    <xf numFmtId="164" fontId="54" fillId="19" borderId="65" xfId="0" applyFont="1" applyFill="1" applyBorder="1" applyAlignment="1">
      <alignment horizontal="left" wrapText="1"/>
    </xf>
    <xf numFmtId="164" fontId="54" fillId="0" borderId="0" xfId="0" applyFont="1" applyAlignment="1">
      <alignment horizontal="left"/>
    </xf>
    <xf numFmtId="164" fontId="54" fillId="0" borderId="0" xfId="0" applyFont="1" applyFill="1" applyBorder="1" applyAlignment="1">
      <alignment/>
    </xf>
    <xf numFmtId="168" fontId="0" fillId="0" borderId="0" xfId="0" applyNumberFormat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Title" xfId="59"/>
    <cellStyle name="Título 1 1" xfId="60"/>
    <cellStyle name="Título 1 1 1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B3B3B3"/>
      <rgbColor rgb="00808080"/>
      <rgbColor rgb="009999FF"/>
      <rgbColor rgb="00996666"/>
      <rgbColor rgb="00FFFFC0"/>
      <rgbColor rgb="00EFEFEF"/>
      <rgbColor rgb="00660066"/>
      <rgbColor rgb="00FF8080"/>
      <rgbColor rgb="000080C0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pane ySplit="65535" topLeftCell="A1" activePane="topLeft" state="split"/>
      <selection pane="topLeft" activeCell="M31" sqref="M31"/>
      <selection pane="bottomLeft" activeCell="A1" sqref="A1"/>
    </sheetView>
  </sheetViews>
  <sheetFormatPr defaultColWidth="9.140625" defaultRowHeight="12.75" customHeight="1"/>
  <cols>
    <col min="13" max="13" width="10.140625" style="0" customWidth="1"/>
    <col min="14" max="14" width="11.140625" style="0" customWidth="1"/>
  </cols>
  <sheetData>
    <row r="1" spans="1:13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4" ht="15.75" customHeight="1">
      <c r="A3" s="2" t="s">
        <v>1</v>
      </c>
      <c r="B3" s="2"/>
      <c r="C3" s="2"/>
      <c r="D3" s="2"/>
      <c r="E3" s="2"/>
      <c r="F3" s="2"/>
      <c r="G3" s="3"/>
      <c r="H3" s="4"/>
      <c r="I3" s="4"/>
      <c r="J3" s="4"/>
      <c r="K3" s="4"/>
      <c r="L3" s="4"/>
      <c r="M3" s="4"/>
      <c r="N3" s="5"/>
    </row>
    <row r="4" spans="1:14" ht="15.75" customHeight="1">
      <c r="A4" s="6" t="s">
        <v>2</v>
      </c>
      <c r="B4" s="6"/>
      <c r="C4" s="6"/>
      <c r="D4" s="6"/>
      <c r="E4" s="6"/>
      <c r="F4" s="6"/>
      <c r="G4" s="7" t="s">
        <v>3</v>
      </c>
      <c r="H4" s="7"/>
      <c r="I4" s="7"/>
      <c r="J4" s="7"/>
      <c r="K4" s="7"/>
      <c r="L4" s="8"/>
      <c r="M4" s="8"/>
      <c r="N4" s="9"/>
    </row>
    <row r="5" spans="1:14" ht="18" customHeight="1">
      <c r="A5" s="6" t="s">
        <v>4</v>
      </c>
      <c r="B5" s="6"/>
      <c r="C5" s="6"/>
      <c r="D5" s="6"/>
      <c r="E5" s="6"/>
      <c r="F5" s="6"/>
      <c r="G5" s="10"/>
      <c r="H5" s="11" t="s">
        <v>5</v>
      </c>
      <c r="I5" s="11"/>
      <c r="J5" s="11"/>
      <c r="K5" s="11"/>
      <c r="L5" s="8"/>
      <c r="M5" s="8"/>
      <c r="N5" s="9"/>
    </row>
    <row r="6" spans="1:14" ht="12.75" customHeight="1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  <c r="L6" s="13"/>
      <c r="M6" s="14">
        <v>43745</v>
      </c>
      <c r="N6" s="15"/>
    </row>
    <row r="8" spans="1:14" ht="12.75" customHeight="1">
      <c r="A8" s="16" t="s">
        <v>6</v>
      </c>
      <c r="B8" s="17" t="s">
        <v>7</v>
      </c>
      <c r="C8" s="17"/>
      <c r="D8" s="17"/>
      <c r="E8" s="17"/>
      <c r="F8" s="18" t="s">
        <v>8</v>
      </c>
      <c r="G8" s="16">
        <v>1</v>
      </c>
      <c r="H8" s="16">
        <v>2</v>
      </c>
      <c r="I8" s="19">
        <v>3</v>
      </c>
      <c r="J8" s="16">
        <v>4</v>
      </c>
      <c r="K8" s="19">
        <v>5</v>
      </c>
      <c r="L8" s="19"/>
      <c r="M8" s="16"/>
      <c r="N8" s="18" t="s">
        <v>9</v>
      </c>
    </row>
    <row r="9" spans="1:14" ht="12.75" customHeight="1">
      <c r="A9" s="20">
        <v>1</v>
      </c>
      <c r="B9" s="21" t="str">
        <f>Orçamento!C9</f>
        <v>SERVIÇOS PRELIMINARES</v>
      </c>
      <c r="C9" s="21"/>
      <c r="D9" s="21"/>
      <c r="E9" s="21"/>
      <c r="F9" s="22">
        <f>Orçamento!J9</f>
        <v>16249.29895</v>
      </c>
      <c r="G9" s="23">
        <f>F9*G10</f>
        <v>8124.649475</v>
      </c>
      <c r="H9" s="23">
        <f>F9*H10</f>
        <v>4874.789685000001</v>
      </c>
      <c r="I9" s="24">
        <f>F9*I10</f>
        <v>3249.8597900000004</v>
      </c>
      <c r="J9" s="23">
        <f>F9*J10</f>
        <v>0</v>
      </c>
      <c r="K9" s="24">
        <f>F9*K10</f>
        <v>0</v>
      </c>
      <c r="L9" s="24"/>
      <c r="M9" s="24"/>
      <c r="N9" s="23">
        <f>G9+H9+I9</f>
        <v>16249.298950000002</v>
      </c>
    </row>
    <row r="10" spans="1:14" ht="12.75" customHeight="1">
      <c r="A10" s="20"/>
      <c r="B10" s="25"/>
      <c r="C10" s="25"/>
      <c r="D10" s="25"/>
      <c r="E10" s="25"/>
      <c r="F10" s="22"/>
      <c r="G10" s="26">
        <v>0.5</v>
      </c>
      <c r="H10" s="26">
        <v>0.30000000000000004</v>
      </c>
      <c r="I10" s="27">
        <v>0.2</v>
      </c>
      <c r="J10" s="26">
        <v>0</v>
      </c>
      <c r="K10" s="27">
        <v>0</v>
      </c>
      <c r="L10" s="27"/>
      <c r="M10" s="27"/>
      <c r="N10" s="26">
        <v>1</v>
      </c>
    </row>
    <row r="11" spans="1:14" ht="12.75" customHeight="1">
      <c r="A11" s="20">
        <v>2</v>
      </c>
      <c r="B11" s="21" t="str">
        <f>Orçamento!C17</f>
        <v>GUIAS</v>
      </c>
      <c r="C11" s="21"/>
      <c r="D11" s="21"/>
      <c r="E11" s="21"/>
      <c r="F11" s="22">
        <f>Orçamento!J17</f>
        <v>28080.458912000002</v>
      </c>
      <c r="G11" s="23">
        <f>F11*G12</f>
        <v>5616.091782400001</v>
      </c>
      <c r="H11" s="23">
        <f>F11*H12</f>
        <v>5616.091782400001</v>
      </c>
      <c r="I11" s="23">
        <f>F11*I12</f>
        <v>11232.183564800001</v>
      </c>
      <c r="J11" s="23">
        <f>F11*J12</f>
        <v>2808.0458912000004</v>
      </c>
      <c r="K11" s="23">
        <f>F11*K12</f>
        <v>2808.0458912000004</v>
      </c>
      <c r="L11" s="27"/>
      <c r="M11" s="27"/>
      <c r="N11" s="23">
        <f>G11+H11+I11+J11+K11</f>
        <v>28080.458912000002</v>
      </c>
    </row>
    <row r="12" spans="1:14" ht="12.75" customHeight="1">
      <c r="A12" s="20"/>
      <c r="B12" s="28"/>
      <c r="C12" s="28"/>
      <c r="D12" s="28"/>
      <c r="E12" s="28"/>
      <c r="F12" s="22"/>
      <c r="G12" s="26">
        <v>0.2</v>
      </c>
      <c r="H12" s="26">
        <v>0.2</v>
      </c>
      <c r="I12" s="27">
        <v>0.4</v>
      </c>
      <c r="J12" s="26">
        <v>0.1</v>
      </c>
      <c r="K12" s="27">
        <v>0.1</v>
      </c>
      <c r="L12" s="27"/>
      <c r="M12" s="27"/>
      <c r="N12" s="26">
        <v>1</v>
      </c>
    </row>
    <row r="13" spans="1:14" ht="12.75" customHeight="1">
      <c r="A13" s="20">
        <v>3</v>
      </c>
      <c r="B13" s="21" t="str">
        <f>Orçamento!C20</f>
        <v>Pavimentação - </v>
      </c>
      <c r="C13" s="21"/>
      <c r="D13" s="21"/>
      <c r="E13" s="21"/>
      <c r="F13" s="22">
        <f>Orçamento!J20</f>
        <v>110351.62421999998</v>
      </c>
      <c r="G13" s="23">
        <f>F13*G14</f>
        <v>22070.324844</v>
      </c>
      <c r="H13" s="23">
        <f>F13*H14</f>
        <v>22070.324844</v>
      </c>
      <c r="I13" s="24">
        <f>F13*I14</f>
        <v>33105.487266</v>
      </c>
      <c r="J13" s="23">
        <f>F13*J14</f>
        <v>22070.324844</v>
      </c>
      <c r="K13" s="24">
        <f>F13*K14</f>
        <v>11035.162422</v>
      </c>
      <c r="L13" s="24"/>
      <c r="M13" s="24"/>
      <c r="N13" s="23">
        <f>G13+H13+I13+J13+K13</f>
        <v>110351.62421999998</v>
      </c>
    </row>
    <row r="14" spans="1:14" ht="12.75" customHeight="1">
      <c r="A14" s="20"/>
      <c r="B14" s="25"/>
      <c r="C14" s="25"/>
      <c r="D14" s="25"/>
      <c r="E14" s="25"/>
      <c r="F14" s="22"/>
      <c r="G14" s="26">
        <v>0.2</v>
      </c>
      <c r="H14" s="26">
        <v>0.2</v>
      </c>
      <c r="I14" s="27">
        <v>0.3</v>
      </c>
      <c r="J14" s="26">
        <v>0.2</v>
      </c>
      <c r="K14" s="27">
        <v>0.1</v>
      </c>
      <c r="L14" s="27"/>
      <c r="M14" s="27"/>
      <c r="N14" s="26">
        <v>1</v>
      </c>
    </row>
    <row r="15" spans="1:14" ht="12.75" customHeight="1">
      <c r="A15" s="20">
        <v>4</v>
      </c>
      <c r="B15" s="29" t="str">
        <f>Orçamento!C23</f>
        <v>Playground</v>
      </c>
      <c r="C15" s="29"/>
      <c r="D15" s="29"/>
      <c r="E15" s="29"/>
      <c r="F15" s="22">
        <f>Orçamento!J23</f>
        <v>24053.0076</v>
      </c>
      <c r="G15" s="23">
        <f>F15*G16</f>
        <v>0</v>
      </c>
      <c r="H15" s="23">
        <f>F15*H16</f>
        <v>0</v>
      </c>
      <c r="I15" s="24">
        <f>F15*I16</f>
        <v>7215.902280000001</v>
      </c>
      <c r="J15" s="23">
        <f>F15*J16</f>
        <v>7215.90228</v>
      </c>
      <c r="K15" s="24">
        <f>F15*K16</f>
        <v>9621.20304</v>
      </c>
      <c r="L15" s="24"/>
      <c r="M15" s="24"/>
      <c r="N15" s="23">
        <f>I15+J15+K15</f>
        <v>24053.0076</v>
      </c>
    </row>
    <row r="16" spans="1:14" ht="12.75" customHeight="1">
      <c r="A16" s="20"/>
      <c r="B16" s="25"/>
      <c r="C16" s="25"/>
      <c r="D16" s="25"/>
      <c r="E16" s="25"/>
      <c r="F16" s="22"/>
      <c r="G16" s="26">
        <v>0</v>
      </c>
      <c r="H16" s="26">
        <v>0</v>
      </c>
      <c r="I16" s="27">
        <v>0.30000000000000004</v>
      </c>
      <c r="J16" s="26">
        <v>0.3</v>
      </c>
      <c r="K16" s="27">
        <v>0.4</v>
      </c>
      <c r="L16" s="27"/>
      <c r="M16" s="27"/>
      <c r="N16" s="26">
        <v>1</v>
      </c>
    </row>
    <row r="17" spans="1:14" ht="12.75" customHeight="1">
      <c r="A17" s="20">
        <v>5</v>
      </c>
      <c r="B17" s="21" t="str">
        <f>Orçamento!C26</f>
        <v>INSTALAÇÕES ELÉTRICAS</v>
      </c>
      <c r="C17" s="21"/>
      <c r="D17" s="21"/>
      <c r="E17" s="21"/>
      <c r="F17" s="22">
        <f>Orçamento!J26</f>
        <v>111886.17072</v>
      </c>
      <c r="G17" s="23">
        <f>F17*G18</f>
        <v>0</v>
      </c>
      <c r="H17" s="23">
        <f>F17*H18</f>
        <v>22377.234144000002</v>
      </c>
      <c r="I17" s="24">
        <f>F17*I18</f>
        <v>22377.234144000002</v>
      </c>
      <c r="J17" s="23">
        <f>F17*J18</f>
        <v>33565.851215999995</v>
      </c>
      <c r="K17" s="24">
        <f>F17*K18</f>
        <v>33565.851215999995</v>
      </c>
      <c r="L17" s="24"/>
      <c r="M17" s="24"/>
      <c r="N17" s="23">
        <f>H17+I17+J17+K17</f>
        <v>111886.17072</v>
      </c>
    </row>
    <row r="18" spans="1:14" ht="12.75" customHeight="1">
      <c r="A18" s="20"/>
      <c r="B18" s="25"/>
      <c r="C18" s="25"/>
      <c r="D18" s="25"/>
      <c r="E18" s="25"/>
      <c r="F18" s="22"/>
      <c r="G18" s="26">
        <v>0</v>
      </c>
      <c r="H18" s="26">
        <v>0.2</v>
      </c>
      <c r="I18" s="27">
        <v>0.2</v>
      </c>
      <c r="J18" s="26">
        <v>0.3</v>
      </c>
      <c r="K18" s="27">
        <v>0.3</v>
      </c>
      <c r="L18" s="27"/>
      <c r="M18" s="27"/>
      <c r="N18" s="26">
        <v>1</v>
      </c>
    </row>
    <row r="19" spans="1:14" ht="12.75" customHeight="1">
      <c r="A19" s="20">
        <v>6</v>
      </c>
      <c r="B19" s="21" t="str">
        <f>Orçamento!C48</f>
        <v>SERVIÇOS DIVERSOS </v>
      </c>
      <c r="C19" s="21"/>
      <c r="D19" s="21"/>
      <c r="E19" s="21"/>
      <c r="F19" s="22">
        <f>Orçamento!J48</f>
        <v>62573.128268</v>
      </c>
      <c r="G19" s="24">
        <f>F19*G20</f>
        <v>12514.6256536</v>
      </c>
      <c r="H19" s="24">
        <f>F19*H20</f>
        <v>9385.9692402</v>
      </c>
      <c r="I19" s="24">
        <f>F19*I20</f>
        <v>9385.9692402</v>
      </c>
      <c r="J19" s="23">
        <f>F19*J20</f>
        <v>12514.6256536</v>
      </c>
      <c r="K19" s="24">
        <f>F19*K20</f>
        <v>18771.9384804</v>
      </c>
      <c r="L19" s="24"/>
      <c r="M19" s="24"/>
      <c r="N19" s="23">
        <f>G19+H19+I19+J19+K19</f>
        <v>62573.128268</v>
      </c>
    </row>
    <row r="20" spans="1:14" ht="12.75" customHeight="1">
      <c r="A20" s="20"/>
      <c r="B20" s="30"/>
      <c r="C20" s="30"/>
      <c r="D20" s="30"/>
      <c r="E20" s="30"/>
      <c r="F20" s="22"/>
      <c r="G20" s="26">
        <v>0.2</v>
      </c>
      <c r="H20" s="26">
        <v>0.15</v>
      </c>
      <c r="I20" s="27">
        <v>0.15</v>
      </c>
      <c r="J20" s="26">
        <v>0.2</v>
      </c>
      <c r="K20" s="27">
        <v>0.3</v>
      </c>
      <c r="L20" s="27"/>
      <c r="M20" s="27"/>
      <c r="N20" s="26">
        <v>1</v>
      </c>
    </row>
    <row r="21" spans="1:14" ht="12.75" customHeight="1">
      <c r="A21" s="20"/>
      <c r="B21" s="21"/>
      <c r="C21" s="21"/>
      <c r="D21" s="21"/>
      <c r="E21" s="21"/>
      <c r="F21" s="22"/>
      <c r="G21" s="23"/>
      <c r="H21" s="23"/>
      <c r="I21" s="24"/>
      <c r="J21" s="23"/>
      <c r="K21" s="24"/>
      <c r="L21" s="24"/>
      <c r="M21" s="24"/>
      <c r="N21" s="23"/>
    </row>
    <row r="22" spans="1:14" ht="12.75" customHeight="1">
      <c r="A22" s="20"/>
      <c r="B22" s="25"/>
      <c r="C22" s="25"/>
      <c r="D22" s="25"/>
      <c r="E22" s="25"/>
      <c r="F22" s="22"/>
      <c r="G22" s="26"/>
      <c r="H22" s="26"/>
      <c r="I22" s="27"/>
      <c r="J22" s="26"/>
      <c r="K22" s="27"/>
      <c r="L22" s="27"/>
      <c r="M22" s="27"/>
      <c r="N22" s="26"/>
    </row>
    <row r="23" spans="1:14" ht="12.75" customHeight="1">
      <c r="A23" s="20"/>
      <c r="B23" s="21"/>
      <c r="C23" s="21"/>
      <c r="D23" s="21"/>
      <c r="E23" s="21"/>
      <c r="F23" s="22"/>
      <c r="G23" s="23"/>
      <c r="H23" s="23"/>
      <c r="I23" s="24"/>
      <c r="J23" s="23"/>
      <c r="K23" s="24"/>
      <c r="L23" s="27"/>
      <c r="M23" s="27"/>
      <c r="N23" s="23"/>
    </row>
    <row r="24" spans="1:14" ht="12.75" customHeight="1">
      <c r="A24" s="20"/>
      <c r="B24" s="25"/>
      <c r="C24" s="25"/>
      <c r="D24" s="25"/>
      <c r="E24" s="25"/>
      <c r="F24" s="22"/>
      <c r="G24" s="26"/>
      <c r="H24" s="26"/>
      <c r="I24" s="27"/>
      <c r="J24" s="26"/>
      <c r="K24" s="27"/>
      <c r="L24" s="27"/>
      <c r="M24" s="27"/>
      <c r="N24" s="26"/>
    </row>
    <row r="25" spans="1:14" ht="12.75" customHeight="1">
      <c r="A25" s="20"/>
      <c r="B25" s="21"/>
      <c r="C25" s="21"/>
      <c r="D25" s="21"/>
      <c r="E25" s="21"/>
      <c r="F25" s="22"/>
      <c r="G25" s="23"/>
      <c r="H25" s="23"/>
      <c r="I25" s="24"/>
      <c r="J25" s="23"/>
      <c r="K25" s="24"/>
      <c r="L25" s="27"/>
      <c r="M25" s="27"/>
      <c r="N25" s="23"/>
    </row>
    <row r="26" spans="1:14" ht="12.75" customHeight="1">
      <c r="A26" s="20"/>
      <c r="B26" s="25"/>
      <c r="C26" s="25"/>
      <c r="D26" s="25"/>
      <c r="E26" s="25"/>
      <c r="F26" s="22"/>
      <c r="G26" s="26"/>
      <c r="H26" s="26"/>
      <c r="I26" s="27"/>
      <c r="J26" s="26"/>
      <c r="K26" s="27"/>
      <c r="L26" s="27"/>
      <c r="M26" s="27"/>
      <c r="N26" s="26"/>
    </row>
    <row r="27" spans="1:14" ht="15.75" customHeight="1">
      <c r="A27" s="20"/>
      <c r="B27" s="25"/>
      <c r="C27" s="25"/>
      <c r="D27" s="25"/>
      <c r="E27" s="25"/>
      <c r="F27" s="22"/>
      <c r="G27" s="26"/>
      <c r="H27" s="26"/>
      <c r="I27" s="27"/>
      <c r="J27" s="26"/>
      <c r="K27" s="27"/>
      <c r="L27" s="27"/>
      <c r="M27" s="27"/>
      <c r="N27" s="26"/>
    </row>
    <row r="28" spans="1:14" ht="12.75" customHeight="1">
      <c r="A28" s="31"/>
      <c r="B28" s="32" t="s">
        <v>10</v>
      </c>
      <c r="C28" s="32"/>
      <c r="D28" s="32"/>
      <c r="E28" s="32"/>
      <c r="F28" s="23">
        <f>SUM(F9:F26)</f>
        <v>353193.68867</v>
      </c>
      <c r="G28" s="23">
        <f>G9+G13+G15+G17+G19+G21+G25+G11+G23</f>
        <v>48325.691755</v>
      </c>
      <c r="H28" s="23">
        <f>H9+H11+H13+H15+H17+H19+H21+H25+H23</f>
        <v>64324.40969560001</v>
      </c>
      <c r="I28" s="24">
        <f>I9+I11+I13+I15+I17+I19+I21+I25+I23</f>
        <v>86566.63628500002</v>
      </c>
      <c r="J28" s="23">
        <f>J9+J11+J13+J15+J17+J19+J21+J25+J23</f>
        <v>78174.7498848</v>
      </c>
      <c r="K28" s="24">
        <f>K9+K11+K13+K15+K17+K19+K21+K25+K23</f>
        <v>75802.2010496</v>
      </c>
      <c r="L28" s="24"/>
      <c r="M28" s="24"/>
      <c r="N28" s="23">
        <f>SUM(G28:K28)</f>
        <v>353193.68867</v>
      </c>
    </row>
    <row r="29" spans="1:14" ht="12.75" customHeight="1">
      <c r="A29" s="31"/>
      <c r="B29" s="32" t="s">
        <v>11</v>
      </c>
      <c r="C29" s="32"/>
      <c r="D29" s="32"/>
      <c r="E29" s="32"/>
      <c r="F29" s="23"/>
      <c r="G29" s="23">
        <f>G28</f>
        <v>48325.691755</v>
      </c>
      <c r="H29" s="23">
        <f>G29+H28</f>
        <v>112650.1014506</v>
      </c>
      <c r="I29" s="24">
        <f>H29+I28</f>
        <v>199216.73773560004</v>
      </c>
      <c r="J29" s="23">
        <f>I29+J28</f>
        <v>277391.48762040003</v>
      </c>
      <c r="K29" s="24">
        <f>J29+K28</f>
        <v>353193.68867000006</v>
      </c>
      <c r="L29" s="24"/>
      <c r="M29" s="24"/>
      <c r="N29" s="24"/>
    </row>
    <row r="30" spans="1:14" ht="12.75" customHeight="1">
      <c r="A30" s="31"/>
      <c r="B30" s="32" t="s">
        <v>12</v>
      </c>
      <c r="C30" s="32"/>
      <c r="D30" s="32"/>
      <c r="E30" s="32"/>
      <c r="F30" s="23"/>
      <c r="G30" s="26">
        <f>G29/F28</f>
        <v>0.1368249017613455</v>
      </c>
      <c r="H30" s="26">
        <f>H28/F28</f>
        <v>0.18212219458910076</v>
      </c>
      <c r="I30" s="27">
        <f>I28/F28</f>
        <v>0.24509678134674132</v>
      </c>
      <c r="J30" s="26">
        <f>J28/F28</f>
        <v>0.22133676900959895</v>
      </c>
      <c r="K30" s="27">
        <f>K28/F28</f>
        <v>0.21461935329321352</v>
      </c>
      <c r="L30" s="27"/>
      <c r="M30" s="27"/>
      <c r="N30" s="33">
        <f>SUM(G30:K30)</f>
        <v>1</v>
      </c>
    </row>
    <row r="31" spans="1:14" ht="12.75" customHeight="1">
      <c r="A31" s="31"/>
      <c r="B31" s="32" t="s">
        <v>13</v>
      </c>
      <c r="C31" s="32"/>
      <c r="D31" s="32"/>
      <c r="E31" s="32"/>
      <c r="F31" s="23"/>
      <c r="G31" s="26">
        <f>G30</f>
        <v>0.1368249017613455</v>
      </c>
      <c r="H31" s="26">
        <f>G31+H30</f>
        <v>0.31894709635044627</v>
      </c>
      <c r="I31" s="26">
        <f>H31+I30</f>
        <v>0.5640438776971876</v>
      </c>
      <c r="J31" s="26">
        <f>I31+J30</f>
        <v>0.7853806467067865</v>
      </c>
      <c r="K31" s="26">
        <f>J31+K30</f>
        <v>1</v>
      </c>
      <c r="L31" s="27"/>
      <c r="M31" s="27"/>
      <c r="N31" s="27">
        <f>K31</f>
        <v>1</v>
      </c>
    </row>
  </sheetData>
  <sheetProtection selectLockedCells="1" selectUnlockedCells="1"/>
  <mergeCells count="49">
    <mergeCell ref="A1:M1"/>
    <mergeCell ref="A3:F3"/>
    <mergeCell ref="A4:F4"/>
    <mergeCell ref="G4:K4"/>
    <mergeCell ref="A5:F5"/>
    <mergeCell ref="H5:K5"/>
    <mergeCell ref="A6:F6"/>
    <mergeCell ref="B8:E8"/>
    <mergeCell ref="A9:A10"/>
    <mergeCell ref="B9:E9"/>
    <mergeCell ref="F9:F10"/>
    <mergeCell ref="B10:E10"/>
    <mergeCell ref="A11:A12"/>
    <mergeCell ref="B11:E11"/>
    <mergeCell ref="F11:F12"/>
    <mergeCell ref="B12:E12"/>
    <mergeCell ref="A13:A14"/>
    <mergeCell ref="B13:E13"/>
    <mergeCell ref="F13:F14"/>
    <mergeCell ref="B14:E14"/>
    <mergeCell ref="A15:A16"/>
    <mergeCell ref="B15:E15"/>
    <mergeCell ref="F15:F16"/>
    <mergeCell ref="B16:E16"/>
    <mergeCell ref="A17:A18"/>
    <mergeCell ref="B17:E17"/>
    <mergeCell ref="F17:F18"/>
    <mergeCell ref="B18:E18"/>
    <mergeCell ref="A19:A20"/>
    <mergeCell ref="B19:E19"/>
    <mergeCell ref="F19:F20"/>
    <mergeCell ref="B20:E20"/>
    <mergeCell ref="A21:A22"/>
    <mergeCell ref="B21:E21"/>
    <mergeCell ref="F21:F22"/>
    <mergeCell ref="B22:E22"/>
    <mergeCell ref="A23:A24"/>
    <mergeCell ref="B23:E23"/>
    <mergeCell ref="F23:F24"/>
    <mergeCell ref="B24:E24"/>
    <mergeCell ref="A25:A26"/>
    <mergeCell ref="B25:E25"/>
    <mergeCell ref="F25:F26"/>
    <mergeCell ref="B26:E26"/>
    <mergeCell ref="B27:E27"/>
    <mergeCell ref="B28:E28"/>
    <mergeCell ref="B29:E29"/>
    <mergeCell ref="B30:E30"/>
    <mergeCell ref="B31:E31"/>
  </mergeCells>
  <printOptions horizontalCentered="1" verticalCentered="1"/>
  <pageMargins left="0.5118055555555555" right="0.5118055555555555" top="0.39375" bottom="0.7875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8"/>
  <sheetViews>
    <sheetView zoomScale="80" zoomScaleNormal="80" workbookViewId="0" topLeftCell="C52">
      <pane ySplit="65535" topLeftCell="A52" activePane="topLeft" state="split"/>
      <selection pane="topLeft" activeCell="I74" sqref="I74"/>
      <selection pane="bottomLeft" activeCell="C52" sqref="C52"/>
    </sheetView>
  </sheetViews>
  <sheetFormatPr defaultColWidth="11.421875" defaultRowHeight="12.75" customHeight="1"/>
  <cols>
    <col min="1" max="1" width="12.8515625" style="34" customWidth="1"/>
    <col min="2" max="2" width="11.421875" style="0" customWidth="1"/>
    <col min="3" max="3" width="77.00390625" style="35" customWidth="1"/>
    <col min="4" max="4" width="12.8515625" style="36" customWidth="1"/>
    <col min="5" max="5" width="6.7109375" style="0" customWidth="1"/>
    <col min="6" max="7" width="11.57421875" style="36" customWidth="1"/>
    <col min="8" max="8" width="14.421875" style="36" customWidth="1"/>
    <col min="9" max="9" width="15.7109375" style="36" customWidth="1"/>
    <col min="10" max="10" width="14.57421875" style="36" customWidth="1"/>
    <col min="11" max="11" width="11.421875" style="0" customWidth="1"/>
    <col min="12" max="12" width="18.7109375" style="0" customWidth="1"/>
    <col min="13" max="13" width="11.421875" style="0" customWidth="1"/>
    <col min="14" max="14" width="53.00390625" style="0" customWidth="1"/>
  </cols>
  <sheetData>
    <row r="1" spans="1:10" ht="27.75" customHeight="1">
      <c r="A1" s="37"/>
      <c r="B1" s="38"/>
      <c r="C1" s="39"/>
      <c r="D1" s="40"/>
      <c r="E1" s="41" t="s">
        <v>14</v>
      </c>
      <c r="F1" s="42"/>
      <c r="G1" s="42"/>
      <c r="H1" s="43"/>
      <c r="I1" s="43"/>
      <c r="J1" s="44"/>
    </row>
    <row r="2" spans="1:10" ht="27.75" customHeight="1">
      <c r="A2" s="45"/>
      <c r="B2" s="8"/>
      <c r="C2" s="46" t="s">
        <v>15</v>
      </c>
      <c r="D2" s="47"/>
      <c r="E2" s="48" t="s">
        <v>16</v>
      </c>
      <c r="F2" s="49"/>
      <c r="G2" s="49"/>
      <c r="H2" s="50"/>
      <c r="I2" s="50"/>
      <c r="J2" s="51"/>
    </row>
    <row r="3" spans="1:10" ht="24.75" customHeight="1">
      <c r="A3" s="52" t="s">
        <v>17</v>
      </c>
      <c r="B3" s="8"/>
      <c r="C3" s="46" t="s">
        <v>18</v>
      </c>
      <c r="D3" s="47"/>
      <c r="E3" s="53" t="s">
        <v>19</v>
      </c>
      <c r="F3" s="54"/>
      <c r="G3" s="54"/>
      <c r="H3" s="55"/>
      <c r="I3" s="55"/>
      <c r="J3" s="56"/>
    </row>
    <row r="4" spans="1:10" s="61" customFormat="1" ht="39" customHeight="1">
      <c r="A4" s="57" t="s">
        <v>17</v>
      </c>
      <c r="B4" s="8"/>
      <c r="C4" s="58" t="s">
        <v>20</v>
      </c>
      <c r="D4" s="59" t="s">
        <v>17</v>
      </c>
      <c r="E4" s="60" t="s">
        <v>21</v>
      </c>
      <c r="F4" s="60"/>
      <c r="G4" s="60"/>
      <c r="H4" s="60"/>
      <c r="I4" s="60"/>
      <c r="J4" s="60"/>
    </row>
    <row r="5" spans="1:10" s="61" customFormat="1" ht="25.5" customHeight="1">
      <c r="A5" s="57" t="s">
        <v>17</v>
      </c>
      <c r="B5" s="62"/>
      <c r="C5" s="58"/>
      <c r="D5" s="59"/>
      <c r="E5" s="63" t="s">
        <v>22</v>
      </c>
      <c r="F5" s="63"/>
      <c r="G5" s="63"/>
      <c r="H5" s="63"/>
      <c r="I5" s="63"/>
      <c r="J5" s="63"/>
    </row>
    <row r="6" spans="1:11" s="61" customFormat="1" ht="19.5" customHeight="1">
      <c r="A6" s="64" t="s">
        <v>17</v>
      </c>
      <c r="B6" s="65" t="s">
        <v>23</v>
      </c>
      <c r="C6" s="65" t="s">
        <v>24</v>
      </c>
      <c r="D6" s="66" t="s">
        <v>25</v>
      </c>
      <c r="E6" s="65" t="s">
        <v>26</v>
      </c>
      <c r="F6" s="67" t="s">
        <v>27</v>
      </c>
      <c r="G6" s="67" t="s">
        <v>27</v>
      </c>
      <c r="H6" s="68" t="s">
        <v>27</v>
      </c>
      <c r="I6" s="69" t="s">
        <v>28</v>
      </c>
      <c r="J6" s="70" t="s">
        <v>29</v>
      </c>
      <c r="K6" s="71"/>
    </row>
    <row r="7" spans="1:11" s="61" customFormat="1" ht="19.5" customHeight="1">
      <c r="A7" s="64" t="s">
        <v>17</v>
      </c>
      <c r="B7" s="72" t="s">
        <v>17</v>
      </c>
      <c r="C7" s="72" t="s">
        <v>17</v>
      </c>
      <c r="D7" s="73" t="s">
        <v>17</v>
      </c>
      <c r="E7" s="74" t="s">
        <v>17</v>
      </c>
      <c r="F7" s="75" t="s">
        <v>30</v>
      </c>
      <c r="G7" s="75" t="s">
        <v>31</v>
      </c>
      <c r="H7" s="76" t="s">
        <v>32</v>
      </c>
      <c r="I7" s="77" t="s">
        <v>33</v>
      </c>
      <c r="J7" s="78" t="s">
        <v>23</v>
      </c>
      <c r="K7" s="71"/>
    </row>
    <row r="8" spans="1:11" ht="8.25" customHeight="1">
      <c r="A8" s="79" t="s">
        <v>17</v>
      </c>
      <c r="B8" s="80"/>
      <c r="C8" s="81"/>
      <c r="D8" s="82">
        <v>0</v>
      </c>
      <c r="E8" s="83"/>
      <c r="F8" s="82"/>
      <c r="G8" s="82">
        <v>1.22</v>
      </c>
      <c r="H8" s="82"/>
      <c r="I8" s="82">
        <v>1.22</v>
      </c>
      <c r="J8" s="84"/>
      <c r="K8" s="71"/>
    </row>
    <row r="9" spans="1:11" ht="16.5" customHeight="1">
      <c r="A9" s="85"/>
      <c r="B9" s="86" t="s">
        <v>34</v>
      </c>
      <c r="C9" s="87" t="s">
        <v>35</v>
      </c>
      <c r="D9" s="88"/>
      <c r="E9" s="88"/>
      <c r="F9" s="88"/>
      <c r="G9" s="88"/>
      <c r="H9" s="88"/>
      <c r="I9" s="89"/>
      <c r="J9" s="90">
        <f>SUM(I10:I16)</f>
        <v>16249.29895</v>
      </c>
      <c r="K9" s="91"/>
    </row>
    <row r="10" spans="1:11" ht="25.5" customHeight="1">
      <c r="A10" s="92" t="s">
        <v>36</v>
      </c>
      <c r="B10" s="93" t="s">
        <v>37</v>
      </c>
      <c r="C10" s="94"/>
      <c r="D10" s="95">
        <v>8</v>
      </c>
      <c r="E10" s="96" t="s">
        <v>38</v>
      </c>
      <c r="F10" s="97">
        <v>323.77</v>
      </c>
      <c r="G10" s="97">
        <f>F10*$G8</f>
        <v>394.9994</v>
      </c>
      <c r="H10" s="97">
        <f aca="true" t="shared" si="0" ref="H10:H16">F10*D10</f>
        <v>2590.16</v>
      </c>
      <c r="I10" s="97">
        <f>H10*$I8</f>
        <v>3159.9952</v>
      </c>
      <c r="J10" s="98"/>
      <c r="K10" s="91"/>
    </row>
    <row r="11" spans="1:11" ht="19.5" customHeight="1">
      <c r="A11" s="92" t="s">
        <v>39</v>
      </c>
      <c r="B11" s="96" t="s">
        <v>40</v>
      </c>
      <c r="C11" s="99" t="s">
        <v>41</v>
      </c>
      <c r="D11" s="95">
        <v>2823.45</v>
      </c>
      <c r="E11" s="96" t="s">
        <v>38</v>
      </c>
      <c r="F11" s="97">
        <v>0.37</v>
      </c>
      <c r="G11" s="97">
        <f>F11*$G8</f>
        <v>0.45139999999999997</v>
      </c>
      <c r="H11" s="97">
        <f t="shared" si="0"/>
        <v>1044.6765</v>
      </c>
      <c r="I11" s="97">
        <f>H11*$I8</f>
        <v>1274.50533</v>
      </c>
      <c r="J11" s="98"/>
      <c r="K11" s="91"/>
    </row>
    <row r="12" spans="1:11" ht="26.25" customHeight="1">
      <c r="A12" s="100" t="s">
        <v>42</v>
      </c>
      <c r="B12" s="93" t="s">
        <v>43</v>
      </c>
      <c r="C12" s="94" t="s">
        <v>44</v>
      </c>
      <c r="D12" s="95">
        <v>5</v>
      </c>
      <c r="E12" s="96" t="s">
        <v>45</v>
      </c>
      <c r="F12" s="97">
        <v>649.01</v>
      </c>
      <c r="G12" s="97">
        <f>F12*$G8</f>
        <v>791.7922</v>
      </c>
      <c r="H12" s="97">
        <f t="shared" si="0"/>
        <v>3245.05</v>
      </c>
      <c r="I12" s="97">
        <f>H12*$I8</f>
        <v>3958.9610000000002</v>
      </c>
      <c r="J12" s="98"/>
      <c r="K12" s="101"/>
    </row>
    <row r="13" spans="1:11" ht="18" customHeight="1">
      <c r="A13" s="92">
        <v>41598</v>
      </c>
      <c r="B13" s="96" t="s">
        <v>46</v>
      </c>
      <c r="C13" s="99" t="s">
        <v>47</v>
      </c>
      <c r="D13" s="95">
        <v>1</v>
      </c>
      <c r="E13" s="96" t="s">
        <v>26</v>
      </c>
      <c r="F13" s="97">
        <v>1492.08</v>
      </c>
      <c r="G13" s="97">
        <f>F13*$G8</f>
        <v>1820.3375999999998</v>
      </c>
      <c r="H13" s="97">
        <f t="shared" si="0"/>
        <v>1492.08</v>
      </c>
      <c r="I13" s="97">
        <f>H13*$I8</f>
        <v>1820.3375999999998</v>
      </c>
      <c r="J13" s="98"/>
      <c r="K13" s="91"/>
    </row>
    <row r="14" spans="1:11" ht="18" customHeight="1">
      <c r="A14" s="92" t="s">
        <v>48</v>
      </c>
      <c r="B14" s="96" t="s">
        <v>49</v>
      </c>
      <c r="C14" s="99" t="s">
        <v>50</v>
      </c>
      <c r="D14" s="95">
        <v>1</v>
      </c>
      <c r="E14" s="96" t="s">
        <v>26</v>
      </c>
      <c r="F14" s="97">
        <v>320</v>
      </c>
      <c r="G14" s="97">
        <f>F14*$G8</f>
        <v>390.4</v>
      </c>
      <c r="H14" s="97">
        <f t="shared" si="0"/>
        <v>320</v>
      </c>
      <c r="I14" s="97">
        <f>H14*$I8</f>
        <v>390.4</v>
      </c>
      <c r="J14" s="98"/>
      <c r="K14" s="91"/>
    </row>
    <row r="15" spans="1:11" ht="18" customHeight="1">
      <c r="A15" s="92">
        <v>78472</v>
      </c>
      <c r="B15" s="93" t="s">
        <v>51</v>
      </c>
      <c r="C15" s="94" t="s">
        <v>52</v>
      </c>
      <c r="D15" s="95">
        <v>2823.45</v>
      </c>
      <c r="E15" s="96" t="s">
        <v>38</v>
      </c>
      <c r="F15" s="97">
        <v>0.52</v>
      </c>
      <c r="G15" s="97">
        <f>F15*$G8</f>
        <v>0.6344</v>
      </c>
      <c r="H15" s="97">
        <f>F15*D15</f>
        <v>1468.194</v>
      </c>
      <c r="I15" s="97">
        <f>H15*$I8</f>
        <v>1791.19668</v>
      </c>
      <c r="J15" s="98"/>
      <c r="K15" s="102"/>
    </row>
    <row r="16" spans="1:11" ht="18" customHeight="1">
      <c r="A16" s="92" t="s">
        <v>53</v>
      </c>
      <c r="B16" s="93" t="s">
        <v>54</v>
      </c>
      <c r="C16" s="94" t="s">
        <v>55</v>
      </c>
      <c r="D16" s="95">
        <v>282.3</v>
      </c>
      <c r="E16" s="96" t="s">
        <v>56</v>
      </c>
      <c r="F16" s="97">
        <v>11.19</v>
      </c>
      <c r="G16" s="97">
        <f>F16*$G8</f>
        <v>13.6518</v>
      </c>
      <c r="H16" s="97">
        <f t="shared" si="0"/>
        <v>3158.937</v>
      </c>
      <c r="I16" s="97">
        <f>H16*$I8</f>
        <v>3853.90314</v>
      </c>
      <c r="J16" s="98"/>
      <c r="K16" s="102"/>
    </row>
    <row r="17" spans="1:11" ht="16.5" customHeight="1">
      <c r="A17" s="103"/>
      <c r="B17" s="104" t="s">
        <v>57</v>
      </c>
      <c r="C17" s="105" t="s">
        <v>58</v>
      </c>
      <c r="D17" s="106"/>
      <c r="E17" s="107"/>
      <c r="F17" s="106"/>
      <c r="G17" s="106"/>
      <c r="H17" s="106"/>
      <c r="I17" s="108"/>
      <c r="J17" s="90">
        <f>SUM(I18:I19)</f>
        <v>28080.458912000002</v>
      </c>
      <c r="K17" s="91"/>
    </row>
    <row r="18" spans="1:11" ht="24.75" customHeight="1">
      <c r="A18" s="92">
        <v>94275</v>
      </c>
      <c r="B18" s="93" t="s">
        <v>59</v>
      </c>
      <c r="C18" s="99" t="s">
        <v>60</v>
      </c>
      <c r="D18" s="109">
        <v>537.13</v>
      </c>
      <c r="E18" s="96" t="s">
        <v>61</v>
      </c>
      <c r="F18" s="110">
        <v>42.52</v>
      </c>
      <c r="G18" s="97">
        <f>F18*$G8</f>
        <v>51.8744</v>
      </c>
      <c r="H18" s="97">
        <f>F18*D18</f>
        <v>22838.767600000003</v>
      </c>
      <c r="I18" s="97">
        <f>H18*$I8</f>
        <v>27863.296472</v>
      </c>
      <c r="J18" s="111"/>
      <c r="K18" s="91"/>
    </row>
    <row r="19" spans="1:11" ht="24.75" customHeight="1">
      <c r="A19" s="112" t="s">
        <v>62</v>
      </c>
      <c r="B19" s="93" t="s">
        <v>63</v>
      </c>
      <c r="C19" s="99" t="s">
        <v>64</v>
      </c>
      <c r="D19" s="109">
        <v>6.6</v>
      </c>
      <c r="E19" s="96" t="s">
        <v>61</v>
      </c>
      <c r="F19" s="110">
        <v>26.97</v>
      </c>
      <c r="G19" s="97">
        <f>F19*$G8</f>
        <v>32.9034</v>
      </c>
      <c r="H19" s="97">
        <f>F19*D19</f>
        <v>178.00199999999998</v>
      </c>
      <c r="I19" s="97">
        <f>H19*$I8</f>
        <v>217.16243999999998</v>
      </c>
      <c r="J19" s="111"/>
      <c r="K19" s="91"/>
    </row>
    <row r="20" spans="1:11" ht="16.5" customHeight="1">
      <c r="A20" s="113"/>
      <c r="B20" s="104" t="s">
        <v>65</v>
      </c>
      <c r="C20" s="105" t="s">
        <v>66</v>
      </c>
      <c r="D20" s="106" t="s">
        <v>17</v>
      </c>
      <c r="E20" s="107"/>
      <c r="F20" s="114" t="s">
        <v>17</v>
      </c>
      <c r="G20" s="114" t="s">
        <v>17</v>
      </c>
      <c r="H20" s="114" t="s">
        <v>17</v>
      </c>
      <c r="I20" s="115"/>
      <c r="J20" s="90">
        <f>SUM(I21:I21)</f>
        <v>110351.62421999998</v>
      </c>
      <c r="K20" s="91"/>
    </row>
    <row r="21" spans="1:11" s="121" customFormat="1" ht="51" customHeight="1">
      <c r="A21" s="92">
        <v>93679</v>
      </c>
      <c r="B21" s="93" t="s">
        <v>67</v>
      </c>
      <c r="C21" s="99" t="s">
        <v>68</v>
      </c>
      <c r="D21" s="116">
        <v>1411.11</v>
      </c>
      <c r="E21" s="93" t="s">
        <v>38</v>
      </c>
      <c r="F21" s="117">
        <v>64.1</v>
      </c>
      <c r="G21" s="97">
        <f>F21*$G8</f>
        <v>78.202</v>
      </c>
      <c r="H21" s="118">
        <f>F21*D21</f>
        <v>90452.15099999998</v>
      </c>
      <c r="I21" s="97">
        <f>H21*$I8</f>
        <v>110351.62421999998</v>
      </c>
      <c r="J21" s="119"/>
      <c r="K21" s="120"/>
    </row>
    <row r="22" spans="1:11" ht="16.5" customHeight="1">
      <c r="A22" s="113"/>
      <c r="B22" s="122"/>
      <c r="C22" s="123"/>
      <c r="D22" s="124"/>
      <c r="E22" s="125"/>
      <c r="F22" s="126"/>
      <c r="G22" s="127" t="s">
        <v>17</v>
      </c>
      <c r="H22" s="128"/>
      <c r="I22" s="128"/>
      <c r="J22" s="129"/>
      <c r="K22" s="91"/>
    </row>
    <row r="23" spans="1:11" ht="17.25" customHeight="1">
      <c r="A23" s="92"/>
      <c r="B23" s="130" t="s">
        <v>69</v>
      </c>
      <c r="C23" s="131" t="s">
        <v>70</v>
      </c>
      <c r="D23" s="132"/>
      <c r="E23" s="132"/>
      <c r="F23" s="132"/>
      <c r="G23" s="132"/>
      <c r="H23" s="132"/>
      <c r="I23" s="132"/>
      <c r="J23" s="90">
        <f>SUM(I24:I25)</f>
        <v>24053.0076</v>
      </c>
      <c r="K23" s="91"/>
    </row>
    <row r="24" spans="1:14" ht="46.5" customHeight="1">
      <c r="A24" s="133" t="s">
        <v>71</v>
      </c>
      <c r="B24" s="134" t="s">
        <v>72</v>
      </c>
      <c r="C24" s="135" t="s">
        <v>73</v>
      </c>
      <c r="D24" s="136">
        <v>2</v>
      </c>
      <c r="E24" s="136" t="s">
        <v>74</v>
      </c>
      <c r="F24" s="137">
        <v>9512.37</v>
      </c>
      <c r="G24" s="97">
        <f>F24*$G8</f>
        <v>11605.091400000001</v>
      </c>
      <c r="H24" s="97">
        <f>F24*D24</f>
        <v>19024.74</v>
      </c>
      <c r="I24" s="138">
        <f>H24*$I8</f>
        <v>23210.182800000002</v>
      </c>
      <c r="J24" s="119"/>
      <c r="K24" s="133" t="s">
        <v>17</v>
      </c>
      <c r="L24" s="139" t="s">
        <v>17</v>
      </c>
      <c r="M24" s="139" t="s">
        <v>17</v>
      </c>
      <c r="N24" s="140" t="s">
        <v>17</v>
      </c>
    </row>
    <row r="25" spans="1:11" ht="48.75" customHeight="1">
      <c r="A25" s="133" t="s">
        <v>75</v>
      </c>
      <c r="B25" s="134" t="s">
        <v>76</v>
      </c>
      <c r="C25" s="141" t="s">
        <v>77</v>
      </c>
      <c r="D25" s="136">
        <v>1</v>
      </c>
      <c r="E25" s="136" t="s">
        <v>74</v>
      </c>
      <c r="F25" s="137">
        <v>690.84</v>
      </c>
      <c r="G25" s="97">
        <f>F25*$G8</f>
        <v>842.8248</v>
      </c>
      <c r="H25" s="97">
        <f>F25*D25</f>
        <v>690.84</v>
      </c>
      <c r="I25" s="138">
        <f>H25*$I8</f>
        <v>842.8248</v>
      </c>
      <c r="J25" s="142"/>
      <c r="K25" s="91"/>
    </row>
    <row r="26" spans="1:11" ht="16.5" customHeight="1">
      <c r="A26" s="113"/>
      <c r="B26" s="104" t="s">
        <v>78</v>
      </c>
      <c r="C26" s="105" t="s">
        <v>79</v>
      </c>
      <c r="D26" s="143" t="s">
        <v>17</v>
      </c>
      <c r="E26" s="144"/>
      <c r="F26" s="145" t="s">
        <v>17</v>
      </c>
      <c r="G26" s="145" t="s">
        <v>17</v>
      </c>
      <c r="H26" s="145" t="s">
        <v>17</v>
      </c>
      <c r="I26" s="146"/>
      <c r="J26" s="90">
        <f>SUM(I30:I47)</f>
        <v>111886.17072</v>
      </c>
      <c r="K26" s="91"/>
    </row>
    <row r="27" spans="1:11" ht="16.5" customHeight="1">
      <c r="A27" s="133" t="s">
        <v>80</v>
      </c>
      <c r="B27" s="147" t="s">
        <v>81</v>
      </c>
      <c r="C27" s="148" t="s">
        <v>82</v>
      </c>
      <c r="D27" s="149"/>
      <c r="E27" s="150"/>
      <c r="F27" s="150"/>
      <c r="G27" s="150"/>
      <c r="H27" s="150"/>
      <c r="I27" s="151"/>
      <c r="J27" s="152"/>
      <c r="K27" s="91"/>
    </row>
    <row r="28" spans="1:11" ht="16.5" customHeight="1">
      <c r="A28" s="133"/>
      <c r="B28" s="147"/>
      <c r="C28" s="148"/>
      <c r="D28" s="153"/>
      <c r="E28" s="154"/>
      <c r="F28" s="154"/>
      <c r="G28" s="154"/>
      <c r="H28" s="154"/>
      <c r="I28" s="155"/>
      <c r="J28" s="152"/>
      <c r="K28" s="91"/>
    </row>
    <row r="29" spans="1:11" ht="24" customHeight="1">
      <c r="A29" s="133"/>
      <c r="B29" s="147"/>
      <c r="C29" s="148"/>
      <c r="D29" s="156"/>
      <c r="E29" s="157"/>
      <c r="F29" s="158"/>
      <c r="G29" s="159"/>
      <c r="H29" s="158"/>
      <c r="I29" s="160"/>
      <c r="J29" s="152"/>
      <c r="K29" s="91"/>
    </row>
    <row r="30" spans="1:11" ht="20.25" customHeight="1">
      <c r="A30" s="161" t="s">
        <v>83</v>
      </c>
      <c r="B30" s="162" t="s">
        <v>84</v>
      </c>
      <c r="C30" s="163" t="s">
        <v>85</v>
      </c>
      <c r="D30" s="136">
        <v>40</v>
      </c>
      <c r="E30" s="164" t="s">
        <v>56</v>
      </c>
      <c r="F30" s="136">
        <v>72.1</v>
      </c>
      <c r="G30" s="97">
        <f>F30*$G8</f>
        <v>87.96199999999999</v>
      </c>
      <c r="H30" s="165">
        <f aca="true" t="shared" si="1" ref="H30:H44">F30*D30</f>
        <v>2884</v>
      </c>
      <c r="I30" s="138">
        <f>H30*$I8</f>
        <v>3518.48</v>
      </c>
      <c r="J30" s="166"/>
      <c r="K30" s="91"/>
    </row>
    <row r="31" spans="1:11" ht="29.25" customHeight="1">
      <c r="A31" s="167" t="s">
        <v>86</v>
      </c>
      <c r="B31" s="162" t="s">
        <v>87</v>
      </c>
      <c r="C31" s="168" t="s">
        <v>88</v>
      </c>
      <c r="D31" s="136">
        <v>1</v>
      </c>
      <c r="E31" s="164" t="s">
        <v>89</v>
      </c>
      <c r="F31" s="136">
        <v>1733.98</v>
      </c>
      <c r="G31" s="97">
        <f>F31*$G8</f>
        <v>2115.4556</v>
      </c>
      <c r="H31" s="165">
        <f t="shared" si="1"/>
        <v>1733.98</v>
      </c>
      <c r="I31" s="138">
        <f>H31*$I8</f>
        <v>2115.4556</v>
      </c>
      <c r="J31" s="166"/>
      <c r="K31" s="91"/>
    </row>
    <row r="32" spans="1:11" ht="16.5" customHeight="1">
      <c r="A32" s="161" t="s">
        <v>90</v>
      </c>
      <c r="B32" s="162" t="s">
        <v>91</v>
      </c>
      <c r="C32" s="164" t="s">
        <v>92</v>
      </c>
      <c r="D32" s="136">
        <v>1</v>
      </c>
      <c r="E32" s="164" t="s">
        <v>89</v>
      </c>
      <c r="F32" s="136">
        <v>891.28</v>
      </c>
      <c r="G32" s="97">
        <f>F32*$G8</f>
        <v>1087.3616</v>
      </c>
      <c r="H32" s="165">
        <f t="shared" si="1"/>
        <v>891.28</v>
      </c>
      <c r="I32" s="138">
        <f>H32*$I8</f>
        <v>1087.3616</v>
      </c>
      <c r="J32" s="166"/>
      <c r="K32" s="91"/>
    </row>
    <row r="33" spans="1:11" ht="20.25" customHeight="1">
      <c r="A33" s="161" t="s">
        <v>93</v>
      </c>
      <c r="B33" s="162" t="s">
        <v>94</v>
      </c>
      <c r="C33" s="164" t="s">
        <v>95</v>
      </c>
      <c r="D33" s="136">
        <v>6</v>
      </c>
      <c r="E33" s="164" t="s">
        <v>89</v>
      </c>
      <c r="F33" s="136">
        <v>140.86</v>
      </c>
      <c r="G33" s="97">
        <f>F33*$G8</f>
        <v>171.84920000000002</v>
      </c>
      <c r="H33" s="165">
        <f t="shared" si="1"/>
        <v>845.1600000000001</v>
      </c>
      <c r="I33" s="138">
        <f>H33*$I8</f>
        <v>1031.0952</v>
      </c>
      <c r="J33" s="166"/>
      <c r="K33" s="91"/>
    </row>
    <row r="34" spans="1:11" ht="20.25" customHeight="1">
      <c r="A34" s="161" t="s">
        <v>96</v>
      </c>
      <c r="B34" s="162" t="s">
        <v>97</v>
      </c>
      <c r="C34" s="164" t="s">
        <v>98</v>
      </c>
      <c r="D34" s="136">
        <v>2</v>
      </c>
      <c r="E34" s="164" t="s">
        <v>89</v>
      </c>
      <c r="F34" s="136">
        <v>147.1</v>
      </c>
      <c r="G34" s="97">
        <f>F34*$G8</f>
        <v>179.462</v>
      </c>
      <c r="H34" s="165">
        <f t="shared" si="1"/>
        <v>294.2</v>
      </c>
      <c r="I34" s="138">
        <f>H34*$I8</f>
        <v>358.924</v>
      </c>
      <c r="J34" s="166"/>
      <c r="K34" s="91"/>
    </row>
    <row r="35" spans="1:11" ht="20.25" customHeight="1">
      <c r="A35" s="161" t="s">
        <v>99</v>
      </c>
      <c r="B35" s="162" t="s">
        <v>100</v>
      </c>
      <c r="C35" s="164" t="s">
        <v>101</v>
      </c>
      <c r="D35" s="136">
        <v>10</v>
      </c>
      <c r="E35" s="164" t="s">
        <v>89</v>
      </c>
      <c r="F35" s="136">
        <v>174.71</v>
      </c>
      <c r="G35" s="97">
        <f>F35*$G8</f>
        <v>213.1462</v>
      </c>
      <c r="H35" s="165">
        <f t="shared" si="1"/>
        <v>1747.1000000000001</v>
      </c>
      <c r="I35" s="138">
        <f>H35*$I8</f>
        <v>2131.462</v>
      </c>
      <c r="J35" s="166"/>
      <c r="K35" s="91"/>
    </row>
    <row r="36" spans="1:11" ht="20.25" customHeight="1">
      <c r="A36" s="161" t="s">
        <v>102</v>
      </c>
      <c r="B36" s="162" t="s">
        <v>103</v>
      </c>
      <c r="C36" s="164" t="s">
        <v>104</v>
      </c>
      <c r="D36" s="136">
        <v>0.3</v>
      </c>
      <c r="E36" s="164" t="s">
        <v>38</v>
      </c>
      <c r="F36" s="136">
        <v>1161.52</v>
      </c>
      <c r="G36" s="97">
        <f>F36*$G8</f>
        <v>1417.0544</v>
      </c>
      <c r="H36" s="165">
        <f t="shared" si="1"/>
        <v>348.45599999999996</v>
      </c>
      <c r="I36" s="138">
        <f>H36*$I8</f>
        <v>425.1163199999999</v>
      </c>
      <c r="J36" s="166"/>
      <c r="K36" s="91"/>
    </row>
    <row r="37" spans="1:11" ht="20.25" customHeight="1">
      <c r="A37" s="161" t="s">
        <v>105</v>
      </c>
      <c r="B37" s="162" t="s">
        <v>106</v>
      </c>
      <c r="C37" s="164" t="s">
        <v>107</v>
      </c>
      <c r="D37" s="136">
        <v>160</v>
      </c>
      <c r="E37" s="164" t="s">
        <v>108</v>
      </c>
      <c r="F37" s="136">
        <v>16.72</v>
      </c>
      <c r="G37" s="97">
        <f>F37*$G8</f>
        <v>20.3984</v>
      </c>
      <c r="H37" s="165">
        <f t="shared" si="1"/>
        <v>2675.2</v>
      </c>
      <c r="I37" s="138">
        <f>H37*$I8</f>
        <v>3263.7439999999997</v>
      </c>
      <c r="J37" s="166"/>
      <c r="K37" s="91"/>
    </row>
    <row r="38" spans="1:11" ht="20.25" customHeight="1">
      <c r="A38" s="161" t="s">
        <v>109</v>
      </c>
      <c r="B38" s="162" t="s">
        <v>110</v>
      </c>
      <c r="C38" s="164" t="s">
        <v>111</v>
      </c>
      <c r="D38" s="136">
        <v>1</v>
      </c>
      <c r="E38" s="164" t="s">
        <v>112</v>
      </c>
      <c r="F38" s="136">
        <v>374.49</v>
      </c>
      <c r="G38" s="97">
        <f>F38*$G8</f>
        <v>456.8778</v>
      </c>
      <c r="H38" s="165">
        <f t="shared" si="1"/>
        <v>374.49</v>
      </c>
      <c r="I38" s="138">
        <f>H38*$I8</f>
        <v>456.8778</v>
      </c>
      <c r="J38" s="166"/>
      <c r="K38" s="91"/>
    </row>
    <row r="39" spans="1:11" ht="20.25" customHeight="1">
      <c r="A39" s="161" t="s">
        <v>113</v>
      </c>
      <c r="B39" s="162" t="s">
        <v>114</v>
      </c>
      <c r="C39" s="164" t="s">
        <v>115</v>
      </c>
      <c r="D39" s="136">
        <v>100</v>
      </c>
      <c r="E39" s="164" t="s">
        <v>108</v>
      </c>
      <c r="F39" s="136">
        <v>38.24</v>
      </c>
      <c r="G39" s="97">
        <f>F39*$G8</f>
        <v>46.6528</v>
      </c>
      <c r="H39" s="165">
        <f t="shared" si="1"/>
        <v>3824</v>
      </c>
      <c r="I39" s="138">
        <f>H39*$I8</f>
        <v>4665.28</v>
      </c>
      <c r="J39" s="166"/>
      <c r="K39" s="91"/>
    </row>
    <row r="40" spans="1:11" ht="20.25" customHeight="1">
      <c r="A40" s="161" t="s">
        <v>116</v>
      </c>
      <c r="B40" s="162" t="s">
        <v>117</v>
      </c>
      <c r="C40" s="164" t="s">
        <v>118</v>
      </c>
      <c r="D40" s="136">
        <v>360</v>
      </c>
      <c r="E40" s="164" t="s">
        <v>108</v>
      </c>
      <c r="F40" s="136">
        <v>3.51</v>
      </c>
      <c r="G40" s="97">
        <f>F40*$G8</f>
        <v>4.2822</v>
      </c>
      <c r="H40" s="165">
        <f t="shared" si="1"/>
        <v>1263.6</v>
      </c>
      <c r="I40" s="138">
        <f>H40*$I8</f>
        <v>1541.5919999999999</v>
      </c>
      <c r="J40" s="166"/>
      <c r="K40" s="91"/>
    </row>
    <row r="41" spans="1:11" ht="20.25" customHeight="1">
      <c r="A41" s="161" t="s">
        <v>119</v>
      </c>
      <c r="B41" s="162" t="s">
        <v>120</v>
      </c>
      <c r="C41" s="164" t="s">
        <v>121</v>
      </c>
      <c r="D41" s="136">
        <v>32</v>
      </c>
      <c r="E41" s="164" t="s">
        <v>89</v>
      </c>
      <c r="F41" s="136">
        <v>2060.88</v>
      </c>
      <c r="G41" s="97">
        <f>F41*$G8</f>
        <v>2514.2736</v>
      </c>
      <c r="H41" s="165">
        <f t="shared" si="1"/>
        <v>65948.16</v>
      </c>
      <c r="I41" s="138">
        <f>H41*$I8</f>
        <v>80456.7552</v>
      </c>
      <c r="J41" s="166"/>
      <c r="K41" s="91"/>
    </row>
    <row r="42" spans="1:11" ht="20.25" customHeight="1">
      <c r="A42" s="161" t="s">
        <v>122</v>
      </c>
      <c r="B42" s="162" t="s">
        <v>123</v>
      </c>
      <c r="C42" s="164" t="s">
        <v>124</v>
      </c>
      <c r="D42" s="136">
        <v>10</v>
      </c>
      <c r="E42" s="164" t="s">
        <v>89</v>
      </c>
      <c r="F42" s="136">
        <v>188.15</v>
      </c>
      <c r="G42" s="97">
        <f>F42*$G8</f>
        <v>229.543</v>
      </c>
      <c r="H42" s="165">
        <f t="shared" si="1"/>
        <v>1881.5</v>
      </c>
      <c r="I42" s="138">
        <f>H42*$I8</f>
        <v>2295.43</v>
      </c>
      <c r="J42" s="166"/>
      <c r="K42" s="91"/>
    </row>
    <row r="43" spans="1:11" ht="20.25" customHeight="1">
      <c r="A43" s="161" t="s">
        <v>125</v>
      </c>
      <c r="B43" s="162" t="s">
        <v>126</v>
      </c>
      <c r="C43" s="164" t="s">
        <v>127</v>
      </c>
      <c r="D43" s="136">
        <v>50</v>
      </c>
      <c r="E43" s="164" t="s">
        <v>108</v>
      </c>
      <c r="F43" s="136">
        <v>21.78</v>
      </c>
      <c r="G43" s="97">
        <f>F43*$G8</f>
        <v>26.5716</v>
      </c>
      <c r="H43" s="165">
        <f t="shared" si="1"/>
        <v>1089</v>
      </c>
      <c r="I43" s="138">
        <f>H43*$I8</f>
        <v>1328.58</v>
      </c>
      <c r="J43" s="166"/>
      <c r="K43" s="91"/>
    </row>
    <row r="44" spans="1:11" ht="20.25" customHeight="1">
      <c r="A44" s="169" t="s">
        <v>128</v>
      </c>
      <c r="B44" s="162" t="s">
        <v>129</v>
      </c>
      <c r="C44" s="170" t="s">
        <v>130</v>
      </c>
      <c r="D44" s="136">
        <v>5</v>
      </c>
      <c r="E44" s="164" t="s">
        <v>89</v>
      </c>
      <c r="F44" s="136">
        <v>273.55</v>
      </c>
      <c r="G44" s="97">
        <f>F44*$G8</f>
        <v>333.731</v>
      </c>
      <c r="H44" s="165">
        <f t="shared" si="1"/>
        <v>1367.75</v>
      </c>
      <c r="I44" s="138">
        <f>H44*$I8</f>
        <v>1668.655</v>
      </c>
      <c r="J44" s="166"/>
      <c r="K44" s="91"/>
    </row>
    <row r="45" spans="1:11" ht="17.25" customHeight="1">
      <c r="A45" s="161" t="s">
        <v>131</v>
      </c>
      <c r="B45" s="162" t="s">
        <v>132</v>
      </c>
      <c r="C45" s="164" t="s">
        <v>133</v>
      </c>
      <c r="D45" s="136">
        <v>120</v>
      </c>
      <c r="E45" s="164" t="s">
        <v>108</v>
      </c>
      <c r="F45" s="136">
        <v>24.32</v>
      </c>
      <c r="G45" s="97">
        <f>F45*$G8</f>
        <v>29.6704</v>
      </c>
      <c r="H45" s="165">
        <f>F45*D45</f>
        <v>2918.4</v>
      </c>
      <c r="I45" s="138">
        <f>H45*$I8</f>
        <v>3560.448</v>
      </c>
      <c r="J45" s="166"/>
      <c r="K45" s="91"/>
    </row>
    <row r="46" spans="1:11" ht="17.25" customHeight="1">
      <c r="A46" s="161" t="s">
        <v>134</v>
      </c>
      <c r="B46" s="162" t="s">
        <v>135</v>
      </c>
      <c r="C46" s="164" t="s">
        <v>136</v>
      </c>
      <c r="D46" s="136">
        <v>50</v>
      </c>
      <c r="E46" s="164" t="s">
        <v>108</v>
      </c>
      <c r="F46" s="136">
        <v>29.71</v>
      </c>
      <c r="G46" s="97">
        <f>F46*$G8</f>
        <v>36.2462</v>
      </c>
      <c r="H46" s="165">
        <f>F46*D46</f>
        <v>1485.5</v>
      </c>
      <c r="I46" s="138">
        <f>H46*$I8</f>
        <v>1812.31</v>
      </c>
      <c r="J46" s="166"/>
      <c r="K46" s="91"/>
    </row>
    <row r="47" spans="1:11" ht="17.25" customHeight="1">
      <c r="A47" s="171" t="s">
        <v>137</v>
      </c>
      <c r="B47" s="162" t="s">
        <v>138</v>
      </c>
      <c r="C47" s="171" t="s">
        <v>139</v>
      </c>
      <c r="D47" s="172">
        <v>2</v>
      </c>
      <c r="E47" s="164" t="s">
        <v>89</v>
      </c>
      <c r="F47" s="136">
        <v>69.1</v>
      </c>
      <c r="G47" s="97">
        <f>F47*$G8</f>
        <v>84.30199999999999</v>
      </c>
      <c r="H47" s="165">
        <f>F47*D47</f>
        <v>138.2</v>
      </c>
      <c r="I47" s="138">
        <f>H47*$I8</f>
        <v>168.60399999999998</v>
      </c>
      <c r="J47" s="166"/>
      <c r="K47" s="91"/>
    </row>
    <row r="48" spans="1:11" ht="17.25" customHeight="1">
      <c r="A48" s="113"/>
      <c r="B48" s="173" t="s">
        <v>140</v>
      </c>
      <c r="C48" s="174" t="s">
        <v>141</v>
      </c>
      <c r="D48" s="175"/>
      <c r="E48" s="176"/>
      <c r="F48" s="177"/>
      <c r="G48" s="177"/>
      <c r="H48" s="177"/>
      <c r="I48" s="178"/>
      <c r="J48" s="90">
        <f>SUM(I49:I69)</f>
        <v>62573.128268</v>
      </c>
      <c r="K48" s="91"/>
    </row>
    <row r="49" spans="1:11" ht="17.25" customHeight="1">
      <c r="A49" s="179"/>
      <c r="B49" s="180" t="s">
        <v>142</v>
      </c>
      <c r="C49" s="181" t="s">
        <v>143</v>
      </c>
      <c r="D49" s="182"/>
      <c r="E49" s="183"/>
      <c r="F49" s="184"/>
      <c r="G49" s="127" t="s">
        <v>17</v>
      </c>
      <c r="H49" s="185"/>
      <c r="I49" s="185"/>
      <c r="J49" s="186"/>
      <c r="K49" s="91"/>
    </row>
    <row r="50" spans="1:11" ht="17.25" customHeight="1">
      <c r="A50" s="92" t="s">
        <v>144</v>
      </c>
      <c r="B50" s="162" t="s">
        <v>145</v>
      </c>
      <c r="C50" s="187" t="s">
        <v>146</v>
      </c>
      <c r="D50" s="172">
        <v>2</v>
      </c>
      <c r="E50" s="172" t="s">
        <v>147</v>
      </c>
      <c r="F50" s="188">
        <v>2355.2</v>
      </c>
      <c r="G50" s="97">
        <f>F50*$G8</f>
        <v>2873.3439999999996</v>
      </c>
      <c r="H50" s="165">
        <f>F50*D50</f>
        <v>4710.4</v>
      </c>
      <c r="I50" s="138">
        <f>H50*$I8</f>
        <v>5746.687999999999</v>
      </c>
      <c r="J50" s="186"/>
      <c r="K50" s="91"/>
    </row>
    <row r="51" spans="1:11" ht="17.25" customHeight="1">
      <c r="A51" s="92" t="s">
        <v>148</v>
      </c>
      <c r="B51" s="162" t="s">
        <v>149</v>
      </c>
      <c r="C51" s="189" t="s">
        <v>150</v>
      </c>
      <c r="D51" s="172">
        <v>2</v>
      </c>
      <c r="E51" s="172" t="s">
        <v>147</v>
      </c>
      <c r="F51" s="188">
        <v>2514.59</v>
      </c>
      <c r="G51" s="97">
        <f>F51*$G8</f>
        <v>3067.7998000000002</v>
      </c>
      <c r="H51" s="165">
        <f>F51*D51</f>
        <v>5029.18</v>
      </c>
      <c r="I51" s="138">
        <f>H51*$I8</f>
        <v>6135.5996000000005</v>
      </c>
      <c r="J51" s="186"/>
      <c r="K51" s="91"/>
    </row>
    <row r="52" spans="1:11" ht="17.25" customHeight="1">
      <c r="A52" s="92" t="s">
        <v>151</v>
      </c>
      <c r="B52" s="162" t="s">
        <v>152</v>
      </c>
      <c r="C52" s="189" t="s">
        <v>153</v>
      </c>
      <c r="D52" s="172">
        <v>2</v>
      </c>
      <c r="E52" s="172" t="s">
        <v>147</v>
      </c>
      <c r="F52" s="188">
        <v>2887.05</v>
      </c>
      <c r="G52" s="97">
        <f>F52*$G8</f>
        <v>3522.201</v>
      </c>
      <c r="H52" s="165">
        <f>F52*D52</f>
        <v>5774.1</v>
      </c>
      <c r="I52" s="138">
        <f>H52*$I8</f>
        <v>7044.402</v>
      </c>
      <c r="J52" s="186"/>
      <c r="K52" s="91"/>
    </row>
    <row r="53" spans="1:11" ht="17.25" customHeight="1">
      <c r="A53" s="92" t="s">
        <v>154</v>
      </c>
      <c r="B53" s="162" t="s">
        <v>155</v>
      </c>
      <c r="C53" s="189" t="s">
        <v>156</v>
      </c>
      <c r="D53" s="172">
        <v>2</v>
      </c>
      <c r="E53" s="172" t="s">
        <v>147</v>
      </c>
      <c r="F53" s="188">
        <v>1061.28</v>
      </c>
      <c r="G53" s="97">
        <f>F53*$G8</f>
        <v>1294.7616</v>
      </c>
      <c r="H53" s="165">
        <f>F53*D53</f>
        <v>2122.56</v>
      </c>
      <c r="I53" s="138">
        <f>H53*$I8</f>
        <v>2589.5232</v>
      </c>
      <c r="J53" s="186"/>
      <c r="K53" s="91"/>
    </row>
    <row r="54" spans="1:12" ht="17.25" customHeight="1">
      <c r="A54" s="92" t="s">
        <v>157</v>
      </c>
      <c r="B54" s="162" t="s">
        <v>158</v>
      </c>
      <c r="C54" s="189" t="s">
        <v>159</v>
      </c>
      <c r="D54" s="172">
        <v>2</v>
      </c>
      <c r="E54" s="172" t="s">
        <v>147</v>
      </c>
      <c r="F54" s="188">
        <v>1930.05</v>
      </c>
      <c r="G54" s="97">
        <f>F54*$G8</f>
        <v>2354.661</v>
      </c>
      <c r="H54" s="165">
        <f>F54*D54</f>
        <v>3860.1</v>
      </c>
      <c r="I54" s="138">
        <f>H54*$I8</f>
        <v>4709.322</v>
      </c>
      <c r="J54" s="186"/>
      <c r="K54" s="91"/>
      <c r="L54" s="36"/>
    </row>
    <row r="55" spans="1:11" ht="17.25" customHeight="1">
      <c r="A55" s="179"/>
      <c r="B55" s="190" t="s">
        <v>160</v>
      </c>
      <c r="C55" s="191" t="s">
        <v>161</v>
      </c>
      <c r="D55" s="192"/>
      <c r="E55" s="193"/>
      <c r="F55" s="194"/>
      <c r="G55" s="195" t="s">
        <v>17</v>
      </c>
      <c r="H55" s="196"/>
      <c r="I55" s="196"/>
      <c r="J55" s="186"/>
      <c r="K55" s="91"/>
    </row>
    <row r="56" spans="1:11" ht="31.5" customHeight="1">
      <c r="A56" s="197" t="s">
        <v>162</v>
      </c>
      <c r="B56" s="162" t="s">
        <v>163</v>
      </c>
      <c r="C56" s="198" t="s">
        <v>164</v>
      </c>
      <c r="D56" s="199">
        <v>5.6</v>
      </c>
      <c r="E56" s="200" t="s">
        <v>38</v>
      </c>
      <c r="F56" s="137">
        <v>124.37</v>
      </c>
      <c r="G56" s="97">
        <f>F56*$G8</f>
        <v>151.7314</v>
      </c>
      <c r="H56" s="165">
        <f aca="true" t="shared" si="2" ref="H56:H61">F56*D56</f>
        <v>696.472</v>
      </c>
      <c r="I56" s="138">
        <f>H56*$I8</f>
        <v>849.69584</v>
      </c>
      <c r="J56" s="186"/>
      <c r="K56" s="91"/>
    </row>
    <row r="57" spans="1:11" ht="16.5" customHeight="1">
      <c r="A57" s="197" t="s">
        <v>165</v>
      </c>
      <c r="B57" s="162" t="s">
        <v>166</v>
      </c>
      <c r="C57" s="198" t="s">
        <v>167</v>
      </c>
      <c r="D57" s="199">
        <v>11.2</v>
      </c>
      <c r="E57" s="200" t="s">
        <v>38</v>
      </c>
      <c r="F57" s="137">
        <v>4.43</v>
      </c>
      <c r="G57" s="97">
        <f>F57*$G8</f>
        <v>5.404599999999999</v>
      </c>
      <c r="H57" s="165">
        <f t="shared" si="2"/>
        <v>49.61599999999999</v>
      </c>
      <c r="I57" s="138">
        <f>H57*$I8</f>
        <v>60.531519999999986</v>
      </c>
      <c r="J57" s="186"/>
      <c r="K57" s="91"/>
    </row>
    <row r="58" spans="1:11" ht="31.5" customHeight="1">
      <c r="A58" s="197" t="s">
        <v>168</v>
      </c>
      <c r="B58" s="162" t="s">
        <v>169</v>
      </c>
      <c r="C58" s="198" t="s">
        <v>170</v>
      </c>
      <c r="D58" s="199">
        <v>11.2</v>
      </c>
      <c r="E58" s="200" t="s">
        <v>38</v>
      </c>
      <c r="F58" s="137">
        <v>19.48</v>
      </c>
      <c r="G58" s="97">
        <f>F58*$G8</f>
        <v>23.7656</v>
      </c>
      <c r="H58" s="165">
        <f t="shared" si="2"/>
        <v>218.176</v>
      </c>
      <c r="I58" s="138">
        <f>H58*$I8</f>
        <v>266.17472</v>
      </c>
      <c r="J58" s="186"/>
      <c r="K58" s="91"/>
    </row>
    <row r="59" spans="1:11" ht="17.25" customHeight="1">
      <c r="A59" s="197" t="s">
        <v>171</v>
      </c>
      <c r="B59" s="162" t="s">
        <v>172</v>
      </c>
      <c r="C59" s="198" t="s">
        <v>173</v>
      </c>
      <c r="D59" s="201">
        <v>2</v>
      </c>
      <c r="E59" s="134" t="s">
        <v>147</v>
      </c>
      <c r="F59" s="137">
        <v>35.32</v>
      </c>
      <c r="G59" s="97">
        <f>F59*$G8</f>
        <v>43.0904</v>
      </c>
      <c r="H59" s="165">
        <f t="shared" si="2"/>
        <v>70.64</v>
      </c>
      <c r="I59" s="138">
        <f>H59*$I8</f>
        <v>86.1808</v>
      </c>
      <c r="J59" s="186"/>
      <c r="K59" s="91"/>
    </row>
    <row r="60" spans="1:12" ht="17.25" customHeight="1">
      <c r="A60" s="197">
        <v>88487</v>
      </c>
      <c r="B60" s="162" t="s">
        <v>174</v>
      </c>
      <c r="C60" s="202" t="s">
        <v>175</v>
      </c>
      <c r="D60" s="203">
        <v>11.2</v>
      </c>
      <c r="E60" s="96" t="s">
        <v>38</v>
      </c>
      <c r="F60" s="137">
        <v>9.95</v>
      </c>
      <c r="G60" s="97">
        <f>F60*$G8</f>
        <v>12.139</v>
      </c>
      <c r="H60" s="165">
        <f t="shared" si="2"/>
        <v>111.43999999999998</v>
      </c>
      <c r="I60" s="138">
        <f>H60*$I8</f>
        <v>135.9568</v>
      </c>
      <c r="J60" s="186"/>
      <c r="K60" s="91"/>
      <c r="L60" s="36"/>
    </row>
    <row r="61" spans="1:12" ht="33.75" customHeight="1">
      <c r="A61" s="197" t="s">
        <v>176</v>
      </c>
      <c r="B61" s="162" t="s">
        <v>177</v>
      </c>
      <c r="C61" s="198" t="s">
        <v>178</v>
      </c>
      <c r="D61" s="201">
        <v>1.2</v>
      </c>
      <c r="E61" s="134" t="s">
        <v>38</v>
      </c>
      <c r="F61" s="137">
        <v>331</v>
      </c>
      <c r="G61" s="97">
        <f>F61*$G8</f>
        <v>403.82</v>
      </c>
      <c r="H61" s="165">
        <f t="shared" si="2"/>
        <v>397.2</v>
      </c>
      <c r="I61" s="138">
        <f>H61*$I8</f>
        <v>484.584</v>
      </c>
      <c r="J61" s="186"/>
      <c r="K61" s="91"/>
      <c r="L61" s="36"/>
    </row>
    <row r="62" spans="1:11" ht="17.25" customHeight="1">
      <c r="A62" s="179"/>
      <c r="B62" s="190" t="s">
        <v>179</v>
      </c>
      <c r="C62" s="204" t="s">
        <v>180</v>
      </c>
      <c r="D62" s="205"/>
      <c r="E62" s="206"/>
      <c r="F62" s="207"/>
      <c r="G62" s="97"/>
      <c r="H62" s="208"/>
      <c r="I62" s="209"/>
      <c r="J62" s="186"/>
      <c r="K62" s="91"/>
    </row>
    <row r="63" spans="1:11" ht="25.5" customHeight="1">
      <c r="A63" s="210" t="s">
        <v>181</v>
      </c>
      <c r="B63" s="211" t="s">
        <v>182</v>
      </c>
      <c r="C63" s="212" t="s">
        <v>183</v>
      </c>
      <c r="D63" s="201">
        <v>25</v>
      </c>
      <c r="E63" s="134" t="s">
        <v>147</v>
      </c>
      <c r="F63" s="213">
        <v>324.69</v>
      </c>
      <c r="G63" s="97">
        <f>F63*$G8</f>
        <v>396.1218</v>
      </c>
      <c r="H63" s="165">
        <f>F63*D63</f>
        <v>8117.25</v>
      </c>
      <c r="I63" s="138">
        <f>H63*$I8</f>
        <v>9903.045</v>
      </c>
      <c r="J63" s="186"/>
      <c r="K63" s="91"/>
    </row>
    <row r="64" spans="1:11" ht="32.25" customHeight="1">
      <c r="A64" s="92" t="s">
        <v>184</v>
      </c>
      <c r="B64" s="211" t="s">
        <v>185</v>
      </c>
      <c r="C64" s="212" t="s">
        <v>186</v>
      </c>
      <c r="D64" s="201">
        <v>42</v>
      </c>
      <c r="E64" s="134" t="s">
        <v>108</v>
      </c>
      <c r="F64" s="213">
        <v>254.36</v>
      </c>
      <c r="G64" s="97">
        <f>F64*$G8</f>
        <v>310.3192</v>
      </c>
      <c r="H64" s="165">
        <f>F64*D64</f>
        <v>10683.12</v>
      </c>
      <c r="I64" s="138">
        <f>H64*$I8</f>
        <v>13033.4064</v>
      </c>
      <c r="J64" s="186"/>
      <c r="K64" s="91"/>
    </row>
    <row r="65" spans="1:11" ht="17.25" customHeight="1">
      <c r="A65" s="92" t="s">
        <v>171</v>
      </c>
      <c r="B65" s="211" t="s">
        <v>187</v>
      </c>
      <c r="C65" s="212" t="s">
        <v>188</v>
      </c>
      <c r="D65" s="201">
        <v>3</v>
      </c>
      <c r="E65" s="134" t="s">
        <v>147</v>
      </c>
      <c r="F65" s="213">
        <v>35.32</v>
      </c>
      <c r="G65" s="97">
        <f>F65*$G8</f>
        <v>43.0904</v>
      </c>
      <c r="H65" s="165">
        <f>F65*D65</f>
        <v>105.96000000000001</v>
      </c>
      <c r="I65" s="138">
        <f>H65*$I8</f>
        <v>129.2712</v>
      </c>
      <c r="J65" s="186"/>
      <c r="K65" s="91"/>
    </row>
    <row r="66" spans="1:11" ht="17.25" customHeight="1">
      <c r="A66" s="92" t="s">
        <v>189</v>
      </c>
      <c r="B66" s="211" t="s">
        <v>190</v>
      </c>
      <c r="C66" s="212" t="s">
        <v>191</v>
      </c>
      <c r="D66" s="201">
        <v>48.9</v>
      </c>
      <c r="E66" s="134" t="s">
        <v>108</v>
      </c>
      <c r="F66" s="213">
        <v>23.37</v>
      </c>
      <c r="G66" s="97">
        <f>F66*$G8</f>
        <v>28.511400000000002</v>
      </c>
      <c r="H66" s="165">
        <f>F66*D66</f>
        <v>1142.7930000000001</v>
      </c>
      <c r="I66" s="138">
        <f>H66*$I8</f>
        <v>1394.20746</v>
      </c>
      <c r="J66" s="186"/>
      <c r="K66" s="91"/>
    </row>
    <row r="67" spans="1:11" ht="17.25" customHeight="1">
      <c r="A67" s="92" t="s">
        <v>192</v>
      </c>
      <c r="B67" s="211" t="s">
        <v>193</v>
      </c>
      <c r="C67" s="212" t="s">
        <v>194</v>
      </c>
      <c r="D67" s="201">
        <v>3</v>
      </c>
      <c r="E67" s="134" t="s">
        <v>147</v>
      </c>
      <c r="F67" s="213">
        <v>30.52</v>
      </c>
      <c r="G67" s="97">
        <f>F67*$G8</f>
        <v>37.2344</v>
      </c>
      <c r="H67" s="165">
        <f>F67*D67</f>
        <v>91.56</v>
      </c>
      <c r="I67" s="165">
        <f>H67*$I8</f>
        <v>111.7032</v>
      </c>
      <c r="J67" s="186"/>
      <c r="K67" s="91"/>
    </row>
    <row r="68" spans="1:11" ht="17.25" customHeight="1">
      <c r="A68" s="92" t="s">
        <v>195</v>
      </c>
      <c r="B68" s="211" t="s">
        <v>193</v>
      </c>
      <c r="C68" s="212" t="s">
        <v>196</v>
      </c>
      <c r="D68" s="201">
        <v>246.46</v>
      </c>
      <c r="E68" s="134" t="s">
        <v>38</v>
      </c>
      <c r="F68" s="213">
        <v>14.44</v>
      </c>
      <c r="G68" s="97">
        <f>F68*$G8</f>
        <v>17.616799999999998</v>
      </c>
      <c r="H68" s="165">
        <f>F68*D68</f>
        <v>3558.8824</v>
      </c>
      <c r="I68" s="165">
        <f>H68*$I8</f>
        <v>4341.836528</v>
      </c>
      <c r="J68" s="186"/>
      <c r="K68" s="91"/>
    </row>
    <row r="69" spans="1:11" ht="36" customHeight="1">
      <c r="A69" s="100" t="s">
        <v>197</v>
      </c>
      <c r="B69" s="211" t="s">
        <v>193</v>
      </c>
      <c r="C69" s="212" t="s">
        <v>198</v>
      </c>
      <c r="D69" s="201">
        <v>7</v>
      </c>
      <c r="E69" s="134" t="s">
        <v>147</v>
      </c>
      <c r="F69" s="213">
        <v>650</v>
      </c>
      <c r="G69" s="97">
        <f>F69*$G8</f>
        <v>793</v>
      </c>
      <c r="H69" s="165">
        <f>F69*D69</f>
        <v>4550</v>
      </c>
      <c r="I69" s="165">
        <f>H69*$I8</f>
        <v>5551</v>
      </c>
      <c r="J69" s="186"/>
      <c r="K69" s="91"/>
    </row>
    <row r="70" spans="1:12" s="223" customFormat="1" ht="17.25" customHeight="1">
      <c r="A70" s="214"/>
      <c r="B70" s="215"/>
      <c r="C70" s="216" t="s">
        <v>199</v>
      </c>
      <c r="D70" s="217"/>
      <c r="E70" s="218"/>
      <c r="F70" s="219"/>
      <c r="G70" s="219"/>
      <c r="H70" s="219"/>
      <c r="I70" s="219"/>
      <c r="J70" s="220">
        <f>SUM(I9:I70)</f>
        <v>353193.68867</v>
      </c>
      <c r="K70" s="221"/>
      <c r="L70" s="222"/>
    </row>
    <row r="72" spans="2:11" ht="17.25" customHeight="1">
      <c r="B72" s="224"/>
      <c r="C72" s="225" t="s">
        <v>200</v>
      </c>
      <c r="D72" s="226"/>
      <c r="E72" s="227"/>
      <c r="F72" s="226"/>
      <c r="G72" s="226"/>
      <c r="H72" s="228"/>
      <c r="I72" s="228"/>
      <c r="J72" s="229"/>
      <c r="K72" s="91"/>
    </row>
    <row r="73" spans="3:11" ht="16.5" customHeight="1">
      <c r="C73" s="230" t="s">
        <v>201</v>
      </c>
      <c r="D73" s="231"/>
      <c r="E73" s="61"/>
      <c r="F73" s="231"/>
      <c r="G73" s="231"/>
      <c r="K73" s="91"/>
    </row>
    <row r="74" spans="3:11" ht="16.5" customHeight="1">
      <c r="C74" s="230" t="s">
        <v>202</v>
      </c>
      <c r="D74" s="231"/>
      <c r="E74" s="61"/>
      <c r="F74" s="231"/>
      <c r="G74" s="231"/>
      <c r="K74" s="91"/>
    </row>
    <row r="75" spans="3:11" ht="16.5" customHeight="1">
      <c r="C75" s="232" t="s">
        <v>203</v>
      </c>
      <c r="D75" s="231"/>
      <c r="E75" s="61"/>
      <c r="F75" s="171" t="s">
        <v>204</v>
      </c>
      <c r="G75" s="171" t="s">
        <v>204</v>
      </c>
      <c r="K75" s="91"/>
    </row>
    <row r="76" ht="12.75" customHeight="1">
      <c r="C76" s="16" t="s">
        <v>205</v>
      </c>
    </row>
    <row r="77" ht="12.75" customHeight="1">
      <c r="C77" s="233" t="s">
        <v>206</v>
      </c>
    </row>
    <row r="78" ht="12.75" customHeight="1">
      <c r="C78" s="233" t="s">
        <v>207</v>
      </c>
    </row>
    <row r="79" ht="12.75" customHeight="1">
      <c r="C79" s="233" t="s">
        <v>208</v>
      </c>
    </row>
    <row r="80" ht="12.75" customHeight="1">
      <c r="C80" s="233" t="s">
        <v>209</v>
      </c>
    </row>
    <row r="81" ht="12.75" customHeight="1">
      <c r="C81" s="233" t="s">
        <v>210</v>
      </c>
    </row>
    <row r="82" ht="12.75" customHeight="1">
      <c r="C82" s="234" t="s">
        <v>211</v>
      </c>
    </row>
    <row r="83" ht="12.75" customHeight="1">
      <c r="C83" s="235" t="s">
        <v>212</v>
      </c>
    </row>
    <row r="88" spans="1:7" ht="12.75" customHeight="1">
      <c r="A88" s="163"/>
      <c r="B88" s="163"/>
      <c r="C88" s="163"/>
      <c r="D88"/>
      <c r="F88" s="163"/>
      <c r="G88"/>
    </row>
    <row r="89" spans="1:7" ht="12.75" customHeight="1">
      <c r="A89" s="236"/>
      <c r="B89" s="237"/>
      <c r="C89" s="163"/>
      <c r="D89"/>
      <c r="F89" s="163"/>
      <c r="G89"/>
    </row>
    <row r="90" spans="1:7" ht="12.75" customHeight="1">
      <c r="A90" s="163"/>
      <c r="B90" s="163"/>
      <c r="C90" s="163"/>
      <c r="D90"/>
      <c r="F90" s="163"/>
      <c r="G90"/>
    </row>
    <row r="91" spans="1:7" ht="12.75" customHeight="1">
      <c r="A91" s="163"/>
      <c r="B91" s="163"/>
      <c r="C91" s="163"/>
      <c r="D91"/>
      <c r="F91" s="163"/>
      <c r="G91"/>
    </row>
    <row r="92" spans="1:7" ht="12.75" customHeight="1">
      <c r="A92" s="163"/>
      <c r="B92" s="163"/>
      <c r="C92" s="163"/>
      <c r="D92"/>
      <c r="F92" s="163"/>
      <c r="G92"/>
    </row>
    <row r="93" spans="1:7" ht="12.75" customHeight="1">
      <c r="A93" s="163"/>
      <c r="B93" s="163"/>
      <c r="C93" s="163"/>
      <c r="D93"/>
      <c r="F93" s="163"/>
      <c r="G93"/>
    </row>
    <row r="94" spans="1:7" ht="12.75" customHeight="1">
      <c r="A94" s="163"/>
      <c r="B94" s="163"/>
      <c r="C94" s="163"/>
      <c r="D94"/>
      <c r="F94" s="163"/>
      <c r="G94"/>
    </row>
    <row r="95" spans="1:7" ht="12.75" customHeight="1">
      <c r="A95" s="163"/>
      <c r="B95" s="163"/>
      <c r="C95" s="163"/>
      <c r="D95"/>
      <c r="F95" s="163"/>
      <c r="G95"/>
    </row>
    <row r="96" spans="1:7" ht="12.75" customHeight="1">
      <c r="A96" s="163"/>
      <c r="B96" s="163"/>
      <c r="C96" s="163"/>
      <c r="D96"/>
      <c r="F96" s="163"/>
      <c r="G96"/>
    </row>
    <row r="97" spans="1:7" ht="12.75" customHeight="1">
      <c r="A97" s="163"/>
      <c r="B97" s="163"/>
      <c r="C97" s="163"/>
      <c r="D97"/>
      <c r="F97" s="163"/>
      <c r="G97"/>
    </row>
    <row r="98" spans="1:7" ht="12.75" customHeight="1">
      <c r="A98" s="163"/>
      <c r="B98" s="238"/>
      <c r="C98" s="163"/>
      <c r="D98"/>
      <c r="F98" s="163"/>
      <c r="G98"/>
    </row>
    <row r="99" spans="1:7" ht="12.75" customHeight="1">
      <c r="A99" s="163"/>
      <c r="B99" s="163"/>
      <c r="C99" s="163"/>
      <c r="D99"/>
      <c r="F99" s="163"/>
      <c r="G99"/>
    </row>
    <row r="100" spans="1:7" ht="12.75" customHeight="1">
      <c r="A100" s="163"/>
      <c r="B100" s="163"/>
      <c r="C100" s="163"/>
      <c r="D100" s="239"/>
      <c r="F100" s="163"/>
      <c r="G100"/>
    </row>
    <row r="101" spans="1:7" ht="12.75" customHeight="1">
      <c r="A101" s="163"/>
      <c r="B101" s="238"/>
      <c r="C101" s="163"/>
      <c r="D101" s="239"/>
      <c r="F101" s="163"/>
      <c r="G101"/>
    </row>
    <row r="102" spans="1:7" ht="12.75" customHeight="1">
      <c r="A102" s="163"/>
      <c r="B102" s="163"/>
      <c r="C102" s="163"/>
      <c r="D102"/>
      <c r="F102" s="163"/>
      <c r="G102"/>
    </row>
    <row r="103" spans="1:7" ht="12.75" customHeight="1">
      <c r="A103" s="163"/>
      <c r="B103" s="163"/>
      <c r="C103" s="163"/>
      <c r="D103"/>
      <c r="F103" s="163"/>
      <c r="G103"/>
    </row>
    <row r="104" spans="1:7" ht="12.75" customHeight="1">
      <c r="A104" s="240"/>
      <c r="B104" s="241"/>
      <c r="C104" s="163"/>
      <c r="D104"/>
      <c r="F104" s="163"/>
      <c r="G104"/>
    </row>
    <row r="105" spans="1:7" ht="12.75" customHeight="1">
      <c r="A105" s="163"/>
      <c r="B105" s="163"/>
      <c r="C105" s="163"/>
      <c r="D105"/>
      <c r="F105" s="163"/>
      <c r="G105"/>
    </row>
    <row r="106" spans="1:7" ht="12.75" customHeight="1">
      <c r="A106" s="163"/>
      <c r="B106" s="163"/>
      <c r="C106" s="163"/>
      <c r="D106"/>
      <c r="F106" s="163"/>
      <c r="G106"/>
    </row>
    <row r="107" spans="1:7" ht="12.75" customHeight="1">
      <c r="A107"/>
      <c r="B107" s="242"/>
      <c r="C107"/>
      <c r="D107"/>
      <c r="F107"/>
      <c r="G107"/>
    </row>
    <row r="108" spans="1:7" ht="12.75" customHeight="1">
      <c r="A108" s="163"/>
      <c r="B108" s="238"/>
      <c r="C108" s="163"/>
      <c r="D108"/>
      <c r="F108" s="163"/>
      <c r="G108"/>
    </row>
    <row r="109" spans="1:7" ht="12.75" customHeight="1">
      <c r="A109"/>
      <c r="B109" s="238"/>
      <c r="C109" s="163"/>
      <c r="D109" s="239"/>
      <c r="F109"/>
      <c r="G109"/>
    </row>
    <row r="114" spans="1:7" ht="12.75" customHeight="1">
      <c r="A114" s="163"/>
      <c r="B114" s="163"/>
      <c r="C114" s="163"/>
      <c r="D114"/>
      <c r="F114" s="163"/>
      <c r="G114"/>
    </row>
    <row r="115" spans="1:7" ht="12.75" customHeight="1">
      <c r="A115" s="236"/>
      <c r="B115" s="237"/>
      <c r="C115" s="163"/>
      <c r="D115"/>
      <c r="F115" s="163"/>
      <c r="G115"/>
    </row>
    <row r="116" spans="1:7" ht="12.75" customHeight="1">
      <c r="A116" s="163"/>
      <c r="B116" s="163"/>
      <c r="C116" s="163"/>
      <c r="D116"/>
      <c r="F116" s="163"/>
      <c r="G116"/>
    </row>
    <row r="117" spans="1:7" ht="12.75" customHeight="1">
      <c r="A117" s="163"/>
      <c r="B117" s="163"/>
      <c r="C117" s="163"/>
      <c r="D117"/>
      <c r="F117" s="163"/>
      <c r="G117"/>
    </row>
    <row r="118" spans="1:7" ht="12.75" customHeight="1">
      <c r="A118" s="163"/>
      <c r="B118" s="163"/>
      <c r="C118" s="163"/>
      <c r="D118"/>
      <c r="F118" s="163"/>
      <c r="G118"/>
    </row>
    <row r="119" spans="1:7" ht="12.75" customHeight="1">
      <c r="A119" s="163"/>
      <c r="B119" s="163"/>
      <c r="C119" s="163"/>
      <c r="D119"/>
      <c r="F119" s="163"/>
      <c r="G119"/>
    </row>
    <row r="120" spans="1:7" ht="12.75" customHeight="1">
      <c r="A120" s="163"/>
      <c r="B120" s="163"/>
      <c r="C120" s="163"/>
      <c r="D120"/>
      <c r="F120" s="163"/>
      <c r="G120"/>
    </row>
    <row r="121" spans="1:7" ht="12.75" customHeight="1">
      <c r="A121" s="163"/>
      <c r="B121" s="163"/>
      <c r="C121" s="163"/>
      <c r="D121"/>
      <c r="F121" s="163"/>
      <c r="G121"/>
    </row>
    <row r="122" spans="1:7" ht="12.75" customHeight="1">
      <c r="A122" s="163"/>
      <c r="B122" s="163"/>
      <c r="C122" s="163"/>
      <c r="D122"/>
      <c r="F122" s="163"/>
      <c r="G122"/>
    </row>
    <row r="123" spans="1:7" ht="12.75" customHeight="1">
      <c r="A123" s="163"/>
      <c r="B123" s="163"/>
      <c r="C123" s="163"/>
      <c r="D123"/>
      <c r="F123" s="163"/>
      <c r="G123" s="243"/>
    </row>
    <row r="124" spans="1:7" ht="12.75" customHeight="1">
      <c r="A124" s="163"/>
      <c r="B124" s="163"/>
      <c r="C124" s="163"/>
      <c r="D124"/>
      <c r="F124" s="163"/>
      <c r="G124"/>
    </row>
    <row r="125" spans="1:7" ht="12.75" customHeight="1">
      <c r="A125" s="163"/>
      <c r="B125" s="163"/>
      <c r="C125" s="163"/>
      <c r="D125" s="239"/>
      <c r="F125" s="163"/>
      <c r="G125"/>
    </row>
    <row r="126" spans="1:7" ht="12.75" customHeight="1">
      <c r="A126" s="163"/>
      <c r="B126" s="163"/>
      <c r="C126" s="163"/>
      <c r="D126"/>
      <c r="F126" s="163"/>
      <c r="G126"/>
    </row>
    <row r="127" spans="1:7" ht="12.75" customHeight="1">
      <c r="A127" s="163"/>
      <c r="B127" s="163"/>
      <c r="C127" s="163"/>
      <c r="D127"/>
      <c r="F127" s="163"/>
      <c r="G127"/>
    </row>
    <row r="128" spans="1:7" ht="12.75" customHeight="1">
      <c r="A128" s="240"/>
      <c r="B128" s="241"/>
      <c r="C128" s="163"/>
      <c r="D128"/>
      <c r="F128" s="163"/>
      <c r="G128"/>
    </row>
  </sheetData>
  <sheetProtection selectLockedCells="1" selectUnlockedCells="1"/>
  <mergeCells count="9">
    <mergeCell ref="C4:C5"/>
    <mergeCell ref="E4:J4"/>
    <mergeCell ref="E5:J5"/>
    <mergeCell ref="J10:J16"/>
    <mergeCell ref="A27:A29"/>
    <mergeCell ref="B27:B29"/>
    <mergeCell ref="C27:C29"/>
    <mergeCell ref="J27:J29"/>
    <mergeCell ref="J49:J69"/>
  </mergeCells>
  <printOptions/>
  <pageMargins left="0.39375" right="0.6694444444444444" top="0.43333333333333335" bottom="0.3145833333333333" header="0.5118055555555555" footer="0.19652777777777777"/>
  <pageSetup horizontalDpi="300" verticalDpi="300" orientation="landscape" paperSize="9" scale="65"/>
  <headerFooter alignWithMargins="0">
    <oddFooter>&amp;L&amp;8&amp;F&amp;R&amp;8&amp;P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GAVAZZA</dc:creator>
  <cp:keywords/>
  <dc:description/>
  <cp:lastModifiedBy/>
  <cp:lastPrinted>2019-10-08T15:03:21Z</cp:lastPrinted>
  <dcterms:created xsi:type="dcterms:W3CDTF">2014-03-29T15:09:27Z</dcterms:created>
  <dcterms:modified xsi:type="dcterms:W3CDTF">2019-11-12T16:43:56Z</dcterms:modified>
  <cp:category/>
  <cp:version/>
  <cp:contentType/>
  <cp:contentStatus/>
  <cp:revision>1</cp:revision>
</cp:coreProperties>
</file>