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8" activeTab="1"/>
  </bookViews>
  <sheets>
    <sheet name="Plan1" sheetId="1" r:id="rId1"/>
    <sheet name="Plan3" sheetId="2" r:id="rId2"/>
  </sheets>
  <definedNames>
    <definedName name="_xlnm.Print_Titles" localSheetId="0">'Plan1'!$1:$7</definedName>
  </definedNames>
  <calcPr fullCalcOnLoad="1"/>
</workbook>
</file>

<file path=xl/sharedStrings.xml><?xml version="1.0" encoding="utf-8"?>
<sst xmlns="http://schemas.openxmlformats.org/spreadsheetml/2006/main" count="437" uniqueCount="319">
  <si>
    <t>GOVERNO DO ESTADO DE SÃO PAULO</t>
  </si>
  <si>
    <t>ANEXO VIII DO MPO
PLANILHA DE ORÇAMENTO</t>
  </si>
  <si>
    <t>SECRETARIA DE SANEAMENTO
E RECURSOS HÍDRICOS</t>
  </si>
  <si>
    <t>TOMADOR:</t>
  </si>
  <si>
    <t>PREFEITURA MUNICIPAL DE PIRASSUNUNGA</t>
  </si>
  <si>
    <t>FUNDO ESTADUAL DE RECURSOS HÍDRICOS - FEHIDRO</t>
  </si>
  <si>
    <t>EMPREENDIMENTO:</t>
  </si>
  <si>
    <t>CONSTRUÇÃO DE GUARITA ( ATERRO SANITÁRIO MUNICIPAL) - LOCALIZADA À PNG 142, BAIRRO RETIRO</t>
  </si>
  <si>
    <t>,</t>
  </si>
  <si>
    <t>valores em R$</t>
  </si>
  <si>
    <t>data base :</t>
  </si>
  <si>
    <t>Nº</t>
  </si>
  <si>
    <t>FONTE</t>
  </si>
  <si>
    <t>ITEM</t>
  </si>
  <si>
    <t>UNIDADE</t>
  </si>
  <si>
    <t>QUANT.</t>
  </si>
  <si>
    <t>VALOR UNITÁRIO</t>
  </si>
  <si>
    <t>VALOR TOTAL</t>
  </si>
  <si>
    <t>FONTE DO RECURSO</t>
  </si>
  <si>
    <t>FEHIDRO</t>
  </si>
  <si>
    <t>CONTRAPARTIDA</t>
  </si>
  <si>
    <t>OUTRAS FONTES FINANCIADORAS</t>
  </si>
  <si>
    <t>1.0</t>
  </si>
  <si>
    <t>Serviços preliminares</t>
  </si>
  <si>
    <t>1.1</t>
  </si>
  <si>
    <t>74209/001</t>
  </si>
  <si>
    <t>Placa de identificação para obra</t>
  </si>
  <si>
    <t>m²</t>
  </si>
  <si>
    <t>1.2</t>
  </si>
  <si>
    <t>01.03.001/FDE</t>
  </si>
  <si>
    <t>Movimento de terra mecanizado</t>
  </si>
  <si>
    <t>m³</t>
  </si>
  <si>
    <t>1.3</t>
  </si>
  <si>
    <t>73992/001</t>
  </si>
  <si>
    <t>Locação da obra</t>
  </si>
  <si>
    <t>2.0</t>
  </si>
  <si>
    <t>Infraestrutura</t>
  </si>
  <si>
    <t>2.1</t>
  </si>
  <si>
    <t>Abertura de vala</t>
  </si>
  <si>
    <t>2.2</t>
  </si>
  <si>
    <t>Forma para fundações</t>
  </si>
  <si>
    <t>2.3</t>
  </si>
  <si>
    <t>74164/004</t>
  </si>
  <si>
    <t>Lastro de pedra britada em baldrame</t>
  </si>
  <si>
    <t>2.4</t>
  </si>
  <si>
    <t>02.05.024/FDE</t>
  </si>
  <si>
    <t>Concreto dosado,bombeado e lançado fck=20mpa</t>
  </si>
  <si>
    <t>2.5</t>
  </si>
  <si>
    <t>100104/CPOS</t>
  </si>
  <si>
    <t>Armação CA-50, corte e dobra na obra</t>
  </si>
  <si>
    <t>kg</t>
  </si>
  <si>
    <t>2.6</t>
  </si>
  <si>
    <t>Broca de concreto armado D=25 cm, h=3m</t>
  </si>
  <si>
    <t>m</t>
  </si>
  <si>
    <t>3.0</t>
  </si>
  <si>
    <t>Superestrutura</t>
  </si>
  <si>
    <t>3.1</t>
  </si>
  <si>
    <t>090103/CPOS</t>
  </si>
  <si>
    <t>Forma de madeira para estruturas</t>
  </si>
  <si>
    <t>3.2</t>
  </si>
  <si>
    <t>Armação CA-50, CA-60 (vigas, pilares, vergas e colunas) corte e dobra na obra</t>
  </si>
  <si>
    <t>3.3</t>
  </si>
  <si>
    <t>Concreto estrutural dosado e virado em obra Fck 20 Mpa, bombeado e lançado</t>
  </si>
  <si>
    <t>3.4</t>
  </si>
  <si>
    <t>74202/002</t>
  </si>
  <si>
    <t>Laje pré-fabricada, e=12cm e com capa de concreto de 20 Mpa</t>
  </si>
  <si>
    <t>4.0</t>
  </si>
  <si>
    <t>Alvenaria</t>
  </si>
  <si>
    <t>4.1</t>
  </si>
  <si>
    <t>Alvenaria de vedação em bloco de concreto 14x19x39</t>
  </si>
  <si>
    <t>4.2</t>
  </si>
  <si>
    <t>Alvenaria de embasamento</t>
  </si>
  <si>
    <t>5.0</t>
  </si>
  <si>
    <t>Cobertura</t>
  </si>
  <si>
    <t>5.1</t>
  </si>
  <si>
    <t>07.01.001/FDE</t>
  </si>
  <si>
    <t>Estrutura de cobertura para telha cerâmica</t>
  </si>
  <si>
    <t>5.2</t>
  </si>
  <si>
    <t>73938/003</t>
  </si>
  <si>
    <t>Cobertura em telha cerâmica</t>
  </si>
  <si>
    <t>5.3</t>
  </si>
  <si>
    <t>Calha corte 50 - chapa 24</t>
  </si>
  <si>
    <t>5.4</t>
  </si>
  <si>
    <t>Condutor em chapa de aço galvanizado</t>
  </si>
  <si>
    <t>6.0</t>
  </si>
  <si>
    <t>Revestimentos</t>
  </si>
  <si>
    <t>6.1</t>
  </si>
  <si>
    <t>Chapisco</t>
  </si>
  <si>
    <t>6.2</t>
  </si>
  <si>
    <t>Emboço comum</t>
  </si>
  <si>
    <t>6.3</t>
  </si>
  <si>
    <t>Reboco interno e externo</t>
  </si>
  <si>
    <t>6.4</t>
  </si>
  <si>
    <t>Contrapiso de concreto não estrutural, e=5 cm</t>
  </si>
  <si>
    <t>6.5</t>
  </si>
  <si>
    <t>Revestimento horizontal cerâmico (piso) esmaltado PEI-4, incluso rejuntamento e argamassa</t>
  </si>
  <si>
    <t>6.6</t>
  </si>
  <si>
    <t>12.02.029/FDE</t>
  </si>
  <si>
    <t>Revestimento vertical cerâmico (azulejo), incluso rejuntamento e cantoneitas</t>
  </si>
  <si>
    <t>6.7</t>
  </si>
  <si>
    <t>Soleira de granito de 15 cm de largura, assentado com argamassa</t>
  </si>
  <si>
    <t>6.8</t>
  </si>
  <si>
    <t>Peitoril de granito de 15 cm de largura, assentado com argamassa</t>
  </si>
  <si>
    <t>7.0</t>
  </si>
  <si>
    <t>Hidrossanitário</t>
  </si>
  <si>
    <t>7.1</t>
  </si>
  <si>
    <t>Bacia sanitária com caixa acoplada padrão popular, com complementos e tampa</t>
  </si>
  <si>
    <t>unid</t>
  </si>
  <si>
    <t>7.2</t>
  </si>
  <si>
    <t>Lavatório com coluna tamanho médio padrão popular e complementos</t>
  </si>
  <si>
    <t>7.3</t>
  </si>
  <si>
    <t>Torneira para lavatório padrão popular D=1/2"</t>
  </si>
  <si>
    <t>7.4</t>
  </si>
  <si>
    <t>Torneira para parede pia cozinha D=3/4"</t>
  </si>
  <si>
    <t>7.5</t>
  </si>
  <si>
    <t>74058/002</t>
  </si>
  <si>
    <t>Boia e complementos D=3/4"</t>
  </si>
  <si>
    <t>7.6</t>
  </si>
  <si>
    <t>Reservatório em PVC de 500 L</t>
  </si>
  <si>
    <t>7.7</t>
  </si>
  <si>
    <t>Torneira para tanque D=3/4"</t>
  </si>
  <si>
    <t>7.8</t>
  </si>
  <si>
    <t>440620/CPOS</t>
  </si>
  <si>
    <t>Tanque inóx pequeno para lavagem</t>
  </si>
  <si>
    <t>7.9</t>
  </si>
  <si>
    <t>Caixa sifonada 100x100 mm</t>
  </si>
  <si>
    <t>7.10</t>
  </si>
  <si>
    <t>Tubo de esgoto até 100 mm</t>
  </si>
  <si>
    <t>7.11</t>
  </si>
  <si>
    <t>Sifão de cozinha e complementos</t>
  </si>
  <si>
    <t>8.0</t>
  </si>
  <si>
    <t>Instalações elétricas</t>
  </si>
  <si>
    <t>8.1</t>
  </si>
  <si>
    <t>73798/001</t>
  </si>
  <si>
    <t>Duto espiral flexivel singelo pead d=50mm(2") revestido com pvc com fio guia de aco galvanizado, no solo, incl conexoes</t>
  </si>
  <si>
    <t>8.2</t>
  </si>
  <si>
    <t>Eletroduto de pvc flexivel corrugado dn 20mm (3/4") fornecimento e instalacao</t>
  </si>
  <si>
    <t>8.3</t>
  </si>
  <si>
    <t>Eletroduto de pvc flexivel corrugado dn 25mm (1") fornecimento e instalação</t>
  </si>
  <si>
    <t>8.4</t>
  </si>
  <si>
    <t>Cabo de cobre flexível isolado, 1,5 mm², anti-chama 0,6/1,0 kv,</t>
  </si>
  <si>
    <t>8.5</t>
  </si>
  <si>
    <t>Cabo de cobre nu 35mm2 - fornecimento e instalacao</t>
  </si>
  <si>
    <t>8.6</t>
  </si>
  <si>
    <t>Cabo de cobre isolamento termoplastico 0,6/1kv 16mm2 anti-chama</t>
  </si>
  <si>
    <t>8.7</t>
  </si>
  <si>
    <t>Cabo de cobre isolamento termoplastico 0,6/1kv 10mm² anti-chama</t>
  </si>
  <si>
    <t>8.8</t>
  </si>
  <si>
    <t>Cabo de cobre isolado pvc 450/750v 2,5mm2 resistente a chama</t>
  </si>
  <si>
    <t>8.9</t>
  </si>
  <si>
    <t>Cabo de cobre flexível isolado, 4 mm², anti-chama 0,6/1,0 kv, para circuitos terminais - fornecimento e instalação</t>
  </si>
  <si>
    <t>8.10</t>
  </si>
  <si>
    <t>Caixa retangular 4" x 2" baixa (0,30 m do piso), pvc, instalada em parede - fornecimento e instalação</t>
  </si>
  <si>
    <t>8.11</t>
  </si>
  <si>
    <t>Caixa retangular 4" x 2"  média (1,30 m do piso), pvc, instalada em parede - fornecimento e instalação</t>
  </si>
  <si>
    <t>8.12</t>
  </si>
  <si>
    <t>Caixa retangular 4" x 2" alta (2,00 m do piso), pvc, instalada em parede</t>
  </si>
  <si>
    <t>8.13</t>
  </si>
  <si>
    <t>Caixa retangular 4" x 4" baixa (0,30 m do piso), pvc, instalada em parede - fornecimento e instalação</t>
  </si>
  <si>
    <t>8.14</t>
  </si>
  <si>
    <t>Caixa de passagem pvc 3"x3" octogonal</t>
  </si>
  <si>
    <t>8.15</t>
  </si>
  <si>
    <t>Contator tripolar i nominal 36a - fornecimento e instalacao inclusive</t>
  </si>
  <si>
    <t>8.16</t>
  </si>
  <si>
    <t>74130/001</t>
  </si>
  <si>
    <t>Disjuntor termomagnetico monopolar padrao nema (americano) 10 a 30a 240v, fornecimento e instalacao</t>
  </si>
  <si>
    <t>8.17</t>
  </si>
  <si>
    <t>74130/002</t>
  </si>
  <si>
    <t>Disjuntor termomagnetico monopolar padrao nema (americano) 35 a 50a 240v, fornecimento e instalacao</t>
  </si>
  <si>
    <t>8.18</t>
  </si>
  <si>
    <t>74131/004</t>
  </si>
  <si>
    <t>Qd de distr energia de emb, em chapa metal, p/ 18 disjuntores term monopolares, c/ bar trif neutro, fornec e instalacao</t>
  </si>
  <si>
    <t>8.19</t>
  </si>
  <si>
    <t>Interruptor simples de embutir 10a/250v 1 tecla, com placa - fornecimento e instalacao</t>
  </si>
  <si>
    <t>8.20</t>
  </si>
  <si>
    <t>Interruptor simples de embutir 10a/250v 2 teclas, com placa - fornecimento e instalacao</t>
  </si>
  <si>
    <t>8.21</t>
  </si>
  <si>
    <t>Tomada alta de embutir (1 módulo), 2p+t 10 a, incluindo suporte e placa</t>
  </si>
  <si>
    <t>8.22</t>
  </si>
  <si>
    <t>Tomada média de embutir (1 módulo), 2p+t 10 a, incluindo suporte e placa</t>
  </si>
  <si>
    <t>8.23</t>
  </si>
  <si>
    <t>Tomada baixa de embutir (1 módulo), 2p+t 10 a, incluindo suporte e placa</t>
  </si>
  <si>
    <t>8.24</t>
  </si>
  <si>
    <t>Tomada baixa de embutir (2 módulos), 2p+t 10 a, incluindo suporte e placa</t>
  </si>
  <si>
    <t>8.25</t>
  </si>
  <si>
    <t>73953/006</t>
  </si>
  <si>
    <t>Luminaria tipo calha, de sobrepor, com reator de partida rapida e lampada fluorescente 2x40w, completa,</t>
  </si>
  <si>
    <t>8.26</t>
  </si>
  <si>
    <t>74041/003</t>
  </si>
  <si>
    <t>Luminaria globo vidro leitoso /plafonier/bocal/ lampada incandescente 100w</t>
  </si>
  <si>
    <t>8.27</t>
  </si>
  <si>
    <t>73769/004</t>
  </si>
  <si>
    <t>Poste de aco conico continuo reto, flangeado, h=9m - fornecimento e instalacao</t>
  </si>
  <si>
    <t>8.28</t>
  </si>
  <si>
    <t>73855/001</t>
  </si>
  <si>
    <t>Chumbador de aço para fixação de poste de aco reto ou curvo 7 a 9m com</t>
  </si>
  <si>
    <t>8.29</t>
  </si>
  <si>
    <t>Luminaria fechada para iluminacao publica - lampadas de 250/500w - fornecimento e instalacao (excluindo lampadas)</t>
  </si>
  <si>
    <t>8.30</t>
  </si>
  <si>
    <t>Rele fotoeletrico p/ comando de iluminacao externa 220v/1000w - fornecimento e instalacao</t>
  </si>
  <si>
    <t>8.31</t>
  </si>
  <si>
    <t>Reator para lampada vapor de sodio alta pressao - 220v/250w - uso externo</t>
  </si>
  <si>
    <t>8.32</t>
  </si>
  <si>
    <t>73831/008</t>
  </si>
  <si>
    <t>Lampada de vapor de sodio de 250wx220v - fornecimento e instalacao</t>
  </si>
  <si>
    <t>8.33</t>
  </si>
  <si>
    <t>Abracadeira de fixacao de bracos de luminarias de 4" - fornecimento e instalacao</t>
  </si>
  <si>
    <t>8.34</t>
  </si>
  <si>
    <t>Haste de terra cantoneira galvanizada l=2,00m com conexoes</t>
  </si>
  <si>
    <t>8.35</t>
  </si>
  <si>
    <t>Caixa de passagem 40x40x50 fundo brita com tampa</t>
  </si>
  <si>
    <t>9.0</t>
  </si>
  <si>
    <t>Caixilharias</t>
  </si>
  <si>
    <t>9.1</t>
  </si>
  <si>
    <t>73984/002</t>
  </si>
  <si>
    <t>Caixilharias metálicas, venezianas conforme projeto arquitétónico</t>
  </si>
  <si>
    <t>9.2</t>
  </si>
  <si>
    <t>Porta de madeira com batente 0,80 x 2,10 m, completa</t>
  </si>
  <si>
    <t>9.3</t>
  </si>
  <si>
    <t>Porta de madeira com batente 0,70 x 2,10 m, completa</t>
  </si>
  <si>
    <t>9.4</t>
  </si>
  <si>
    <t>Vidro liso/fantasia 4,0 mm, com massa sobre caixilho</t>
  </si>
  <si>
    <t>10.0</t>
  </si>
  <si>
    <t>Pintura</t>
  </si>
  <si>
    <t>10.1</t>
  </si>
  <si>
    <t>Pintura com tinta látex acrilica em parede externa, interna e forro com 2 demãos</t>
  </si>
  <si>
    <t>10.2</t>
  </si>
  <si>
    <t>15.03.063/FDE</t>
  </si>
  <si>
    <t>Pintura de face externa de calhas/condutores com tinta a oléo</t>
  </si>
  <si>
    <t>10.3</t>
  </si>
  <si>
    <t>15.03.021/FDE</t>
  </si>
  <si>
    <t>Pintura com tinta esmalte em esquadria de ferro, com duas demãos</t>
  </si>
  <si>
    <t>10.4</t>
  </si>
  <si>
    <t>15.03.006 FDE</t>
  </si>
  <si>
    <t>Pintura com tinta esmalte em esquadria de madeira, com duas demãos, sem massa corrida</t>
  </si>
  <si>
    <t>11.0</t>
  </si>
  <si>
    <t>Serviços e peças complementares</t>
  </si>
  <si>
    <t>11.1</t>
  </si>
  <si>
    <t>440221/CPOS</t>
  </si>
  <si>
    <t>Balcão em granito (Guarita)</t>
  </si>
  <si>
    <t>11.2</t>
  </si>
  <si>
    <t>Pia em granito para cozinha</t>
  </si>
  <si>
    <t>11.3</t>
  </si>
  <si>
    <t>73892/001</t>
  </si>
  <si>
    <t>Passeio em concreto tipo calçada em concreto Fck 15 Mpa, e=7 cm</t>
  </si>
  <si>
    <t>12.0</t>
  </si>
  <si>
    <t>Entorno</t>
  </si>
  <si>
    <t>12.1</t>
  </si>
  <si>
    <t xml:space="preserve">73822/002 </t>
  </si>
  <si>
    <t>Raspagem mecaniza do terreno até 40 cm (corte e aterro) p/passeio</t>
  </si>
  <si>
    <t>12.2</t>
  </si>
  <si>
    <t>73818/001</t>
  </si>
  <si>
    <t>Implantação de pedrisco em área p/ passeio com espessura de 5 cm</t>
  </si>
  <si>
    <t>12.3</t>
  </si>
  <si>
    <t>73789/002</t>
  </si>
  <si>
    <t>Guia sarjeta para jardim conforme PMP</t>
  </si>
  <si>
    <t>12.4</t>
  </si>
  <si>
    <t>74223/001</t>
  </si>
  <si>
    <t>Guia e sarjeta conforme PMP</t>
  </si>
  <si>
    <t>12.5</t>
  </si>
  <si>
    <t>Raspagem mecaniza do terreno até 40 cm (corte e aterro) p/ circulação de autos</t>
  </si>
  <si>
    <t>12.6</t>
  </si>
  <si>
    <t>540122/CPOS</t>
  </si>
  <si>
    <t>Implantação de BGS com espessura de 10 cm em área de circulação de autos</t>
  </si>
  <si>
    <t>12.7</t>
  </si>
  <si>
    <t>74238/002</t>
  </si>
  <si>
    <t>Portão em tela em malha galvaniza em estrutura tubular, com duas folhas (2,50 x 5,00)</t>
  </si>
  <si>
    <t>12.8</t>
  </si>
  <si>
    <t>Portão em tela em malha galvaniza em estrutura tubular, com uma folha (1,20 x 2,50)</t>
  </si>
  <si>
    <t>13.0</t>
  </si>
  <si>
    <t>Implantação da balança</t>
  </si>
  <si>
    <t>13.1</t>
  </si>
  <si>
    <t>Locação da área a ser implantada</t>
  </si>
  <si>
    <t>13.2</t>
  </si>
  <si>
    <t>Escavação (rampas e caixas balança)</t>
  </si>
  <si>
    <t>13.3</t>
  </si>
  <si>
    <t>13.4</t>
  </si>
  <si>
    <t>Armação CA-50</t>
  </si>
  <si>
    <t>13.5</t>
  </si>
  <si>
    <t>13.6</t>
  </si>
  <si>
    <t>AFTS
Balanças</t>
  </si>
  <si>
    <t>Balança rodoviária totalmente eletrônica tipo pitless (instalação sobre o piso), com rampas de acesso. Com as seguintes dimensões: comprimento ta plataforma: 9,00 m, largura da plataforma: 3,20 m, capacidade máxima: 40.000 kg, divisão mínima: 10,00 kg, sensibilidade: 5,00 kg, piso: concreto e quantidade de células de carga: 6.</t>
  </si>
  <si>
    <t>14.0</t>
  </si>
  <si>
    <t>Alambrado</t>
  </si>
  <si>
    <t>14.1</t>
  </si>
  <si>
    <t>Mureta em alvenaria em bloco 14x19x39 cm aparente, h=0,40 m, com brocas 0,80 m e D=0,20 m, como segue abaixo;</t>
  </si>
  <si>
    <t>14.2</t>
  </si>
  <si>
    <t>Escavação de vala</t>
  </si>
  <si>
    <t>14.3</t>
  </si>
  <si>
    <t>Apiloamento do fundo de vala</t>
  </si>
  <si>
    <t>14.4</t>
  </si>
  <si>
    <t>Forma para fundação</t>
  </si>
  <si>
    <t>14.5</t>
  </si>
  <si>
    <t>14.6</t>
  </si>
  <si>
    <t>Alvenaria de vedação aparente em bloco de concreto 14x19x39</t>
  </si>
  <si>
    <t>14.8</t>
  </si>
  <si>
    <t>Alambrado em mourões de concreto com ponta curva, altura 1,80 m e espaçados a cada 2 m, com tela de arame galvanizado, fio 14 bwg e malha quadrada 5x5 cm; sendo os mourões em concreto 10x10x350 cm</t>
  </si>
  <si>
    <t>15.0</t>
  </si>
  <si>
    <t>Limpeza geral da obra</t>
  </si>
  <si>
    <t>15.1</t>
  </si>
  <si>
    <t>550102/CPOS</t>
  </si>
  <si>
    <t>Limpeza final da obra</t>
  </si>
  <si>
    <t>TOTAIS</t>
  </si>
  <si>
    <t>TOTAL GERAL</t>
  </si>
  <si>
    <t>RESPONSÁVEL LEGAL (1)</t>
  </si>
  <si>
    <t>RESPONSÁVEL LEGAL (2) - Somente nos casos do Proponente Tomador onde mais de um dirigente assina o contrato</t>
  </si>
  <si>
    <t>Eng. Antônio Augusto Gavazza</t>
  </si>
  <si>
    <t>Eng. Paulo Henrique Sanches</t>
  </si>
  <si>
    <t xml:space="preserve">CRONOGRAMA FÍSICO FINANCEIRO  </t>
  </si>
  <si>
    <t>CRONOGRAMA FÍSICO FINANCEIRO</t>
  </si>
  <si>
    <t>CONSTRUÇÃO DE GUARITA ( ATERRO SANITÁRIO MUNICIPAL)
LOCALIZADA À PNG 142, BAIRRO RETIRO</t>
  </si>
  <si>
    <t xml:space="preserve"> </t>
  </si>
  <si>
    <t>DISCRIMINAÇÃO DOS SERVIÇOS</t>
  </si>
  <si>
    <t>VALOR(R$)</t>
  </si>
  <si>
    <t>SUB-TOTAL</t>
  </si>
  <si>
    <t>VALOR DO PERÍODO</t>
  </si>
  <si>
    <t>VALOR ACUMULADO</t>
  </si>
  <si>
    <t>PERCENTUAL DO PERÍODO</t>
  </si>
  <si>
    <t>PERCENTUAL ACUMULADO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</si>
</sst>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/YY"/>
    <numFmt numFmtId="166" formatCode="0"/>
    <numFmt numFmtId="167" formatCode="#,##0.00"/>
    <numFmt numFmtId="168" formatCode="_(&quot;Cr$&quot;* #,##0.00_);_(&quot;Cr$&quot;* \(#,##0.00\);_(&quot;Cr$&quot;* \-??_);_(@_)"/>
    <numFmt numFmtId="169" formatCode="_(* #,##0.00_);_(* \(#,##0.00\);_(* \-??_);_(@_)"/>
    <numFmt numFmtId="170" formatCode="0.00"/>
    <numFmt numFmtId="171" formatCode="DD/MM/YYYY"/>
    <numFmt numFmtId="172" formatCode="0%"/>
  </numFmts>
  <fonts count="22">
    <font>
      <sz val="10"/>
      <name val="Arial"/>
      <family val="2"/>
    </font>
    <font>
      <sz val="10"/>
      <color indexed="8"/>
      <name val="Arial"/>
      <family val="2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b/>
      <sz val="10"/>
      <color indexed="56"/>
      <name val="Verdana"/>
      <family val="2"/>
    </font>
    <font>
      <b/>
      <sz val="8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sz val="10"/>
      <color indexed="10"/>
      <name val="Verdana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Protection="0">
      <alignment/>
    </xf>
  </cellStyleXfs>
  <cellXfs count="1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center" vertical="center" shrinkToFit="1"/>
    </xf>
    <xf numFmtId="164" fontId="3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/>
    </xf>
    <xf numFmtId="164" fontId="4" fillId="0" borderId="4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6" fillId="0" borderId="5" xfId="0" applyFont="1" applyFill="1" applyBorder="1" applyAlignment="1">
      <alignment horizontal="center" vertical="center" shrinkToFit="1"/>
    </xf>
    <xf numFmtId="164" fontId="7" fillId="0" borderId="7" xfId="0" applyFont="1" applyFill="1" applyBorder="1" applyAlignment="1">
      <alignment horizontal="righ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6" xfId="0" applyFont="1" applyBorder="1" applyAlignment="1">
      <alignment/>
    </xf>
    <xf numFmtId="164" fontId="8" fillId="0" borderId="2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/>
    </xf>
    <xf numFmtId="169" fontId="4" fillId="0" borderId="5" xfId="0" applyNumberFormat="1" applyFont="1" applyFill="1" applyBorder="1" applyAlignment="1">
      <alignment wrapText="1"/>
    </xf>
    <xf numFmtId="169" fontId="8" fillId="0" borderId="5" xfId="0" applyNumberFormat="1" applyFont="1" applyFill="1" applyBorder="1" applyAlignment="1">
      <alignment wrapText="1"/>
    </xf>
    <xf numFmtId="164" fontId="4" fillId="0" borderId="5" xfId="0" applyNumberFormat="1" applyFont="1" applyFill="1" applyBorder="1" applyAlignment="1">
      <alignment/>
    </xf>
    <xf numFmtId="167" fontId="8" fillId="0" borderId="5" xfId="0" applyNumberFormat="1" applyFont="1" applyFill="1" applyBorder="1" applyAlignment="1">
      <alignment/>
    </xf>
    <xf numFmtId="167" fontId="8" fillId="0" borderId="5" xfId="17" applyNumberFormat="1" applyFont="1" applyFill="1" applyBorder="1" applyAlignment="1" applyProtection="1">
      <alignment/>
      <protection/>
    </xf>
    <xf numFmtId="167" fontId="4" fillId="0" borderId="5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9" fontId="8" fillId="0" borderId="3" xfId="0" applyNumberFormat="1" applyFont="1" applyFill="1" applyBorder="1" applyAlignment="1">
      <alignment wrapText="1"/>
    </xf>
    <xf numFmtId="169" fontId="8" fillId="0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/>
    </xf>
    <xf numFmtId="167" fontId="8" fillId="2" borderId="3" xfId="0" applyNumberFormat="1" applyFont="1" applyFill="1" applyBorder="1" applyAlignment="1">
      <alignment/>
    </xf>
    <xf numFmtId="167" fontId="8" fillId="0" borderId="3" xfId="0" applyNumberFormat="1" applyFont="1" applyFill="1" applyBorder="1" applyAlignment="1">
      <alignment/>
    </xf>
    <xf numFmtId="169" fontId="4" fillId="0" borderId="3" xfId="0" applyNumberFormat="1" applyFont="1" applyFill="1" applyBorder="1" applyAlignment="1">
      <alignment horizontal="left" vertical="center" wrapText="1"/>
    </xf>
    <xf numFmtId="169" fontId="8" fillId="0" borderId="3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wrapText="1"/>
    </xf>
    <xf numFmtId="164" fontId="6" fillId="0" borderId="0" xfId="0" applyFont="1" applyAlignment="1">
      <alignment/>
    </xf>
    <xf numFmtId="164" fontId="8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left" vertical="top" wrapText="1"/>
    </xf>
    <xf numFmtId="169" fontId="8" fillId="2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12" xfId="0" applyFont="1" applyBorder="1" applyAlignment="1">
      <alignment horizontal="justify" vertical="top"/>
    </xf>
    <xf numFmtId="169" fontId="8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167" fontId="8" fillId="0" borderId="3" xfId="0" applyNumberFormat="1" applyFont="1" applyFill="1" applyBorder="1" applyAlignment="1">
      <alignment vertical="center"/>
    </xf>
    <xf numFmtId="167" fontId="8" fillId="0" borderId="5" xfId="17" applyNumberFormat="1" applyFont="1" applyFill="1" applyBorder="1" applyAlignment="1" applyProtection="1">
      <alignment vertical="center"/>
      <protection/>
    </xf>
    <xf numFmtId="164" fontId="8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/>
    </xf>
    <xf numFmtId="167" fontId="8" fillId="0" borderId="4" xfId="0" applyNumberFormat="1" applyFont="1" applyFill="1" applyBorder="1" applyAlignment="1">
      <alignment/>
    </xf>
    <xf numFmtId="169" fontId="8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167" fontId="4" fillId="0" borderId="3" xfId="0" applyNumberFormat="1" applyFont="1" applyFill="1" applyBorder="1" applyAlignment="1" applyProtection="1">
      <alignment/>
      <protection hidden="1" locked="0"/>
    </xf>
    <xf numFmtId="169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/>
      <protection hidden="1" locked="0"/>
    </xf>
    <xf numFmtId="164" fontId="4" fillId="0" borderId="3" xfId="0" applyFont="1" applyBorder="1" applyAlignment="1">
      <alignment horizontal="center"/>
    </xf>
    <xf numFmtId="170" fontId="4" fillId="0" borderId="5" xfId="0" applyNumberFormat="1" applyFont="1" applyBorder="1" applyAlignment="1">
      <alignment horizontal="center"/>
    </xf>
    <xf numFmtId="170" fontId="9" fillId="0" borderId="3" xfId="0" applyNumberFormat="1" applyFont="1" applyFill="1" applyBorder="1" applyAlignment="1">
      <alignment horizontal="center"/>
    </xf>
    <xf numFmtId="170" fontId="8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64" fontId="10" fillId="0" borderId="7" xfId="0" applyFont="1" applyBorder="1" applyAlignment="1">
      <alignment/>
    </xf>
    <xf numFmtId="167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70" fontId="8" fillId="0" borderId="0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7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70" fontId="2" fillId="0" borderId="0" xfId="0" applyNumberFormat="1" applyFont="1" applyBorder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 horizontal="justify"/>
    </xf>
    <xf numFmtId="164" fontId="12" fillId="0" borderId="0" xfId="0" applyFont="1" applyBorder="1" applyAlignment="1">
      <alignment horizontal="center"/>
    </xf>
    <xf numFmtId="164" fontId="13" fillId="0" borderId="13" xfId="0" applyFont="1" applyBorder="1" applyAlignment="1">
      <alignment horizontal="center"/>
    </xf>
    <xf numFmtId="164" fontId="14" fillId="0" borderId="14" xfId="0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5" fillId="0" borderId="13" xfId="0" applyFont="1" applyBorder="1" applyAlignment="1">
      <alignment horizontal="center" vertical="center" wrapText="1"/>
    </xf>
    <xf numFmtId="164" fontId="13" fillId="0" borderId="16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0" fillId="0" borderId="17" xfId="0" applyBorder="1" applyAlignment="1">
      <alignment/>
    </xf>
    <xf numFmtId="164" fontId="16" fillId="0" borderId="0" xfId="0" applyFont="1" applyBorder="1" applyAlignment="1">
      <alignment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15" fillId="0" borderId="13" xfId="0" applyFont="1" applyBorder="1" applyAlignment="1">
      <alignment horizontal="left"/>
    </xf>
    <xf numFmtId="164" fontId="0" fillId="0" borderId="18" xfId="0" applyBorder="1" applyAlignment="1">
      <alignment/>
    </xf>
    <xf numFmtId="171" fontId="0" fillId="0" borderId="19" xfId="0" applyNumberFormat="1" applyFont="1" applyBorder="1" applyAlignment="1">
      <alignment/>
    </xf>
    <xf numFmtId="164" fontId="0" fillId="0" borderId="20" xfId="0" applyBorder="1" applyAlignment="1">
      <alignment/>
    </xf>
    <xf numFmtId="164" fontId="19" fillId="0" borderId="13" xfId="0" applyFont="1" applyBorder="1" applyAlignment="1">
      <alignment horizontal="center"/>
    </xf>
    <xf numFmtId="164" fontId="19" fillId="0" borderId="21" xfId="0" applyFont="1" applyBorder="1" applyAlignment="1">
      <alignment horizontal="center"/>
    </xf>
    <xf numFmtId="164" fontId="15" fillId="0" borderId="13" xfId="0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19" fillId="0" borderId="22" xfId="0" applyFont="1" applyBorder="1" applyAlignment="1">
      <alignment horizontal="center"/>
    </xf>
    <xf numFmtId="164" fontId="13" fillId="0" borderId="23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/>
    </xf>
    <xf numFmtId="169" fontId="21" fillId="0" borderId="13" xfId="15" applyNumberFormat="1" applyFont="1" applyFill="1" applyBorder="1" applyAlignment="1" applyProtection="1">
      <alignment horizontal="center"/>
      <protection/>
    </xf>
    <xf numFmtId="169" fontId="0" fillId="0" borderId="13" xfId="15" applyNumberFormat="1" applyFont="1" applyFill="1" applyBorder="1" applyAlignment="1" applyProtection="1">
      <alignment/>
      <protection/>
    </xf>
    <xf numFmtId="169" fontId="1" fillId="0" borderId="13" xfId="15" applyNumberFormat="1" applyFont="1" applyFill="1" applyBorder="1" applyAlignment="1" applyProtection="1">
      <alignment/>
      <protection/>
    </xf>
    <xf numFmtId="172" fontId="0" fillId="0" borderId="13" xfId="15" applyNumberFormat="1" applyFont="1" applyFill="1" applyBorder="1" applyAlignment="1" applyProtection="1">
      <alignment/>
      <protection/>
    </xf>
    <xf numFmtId="172" fontId="1" fillId="0" borderId="13" xfId="15" applyNumberFormat="1" applyFont="1" applyFill="1" applyBorder="1" applyAlignment="1" applyProtection="1">
      <alignment/>
      <protection/>
    </xf>
    <xf numFmtId="164" fontId="13" fillId="0" borderId="13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5" fillId="0" borderId="13" xfId="0" applyFont="1" applyBorder="1" applyAlignment="1">
      <alignment horizontal="right"/>
    </xf>
    <xf numFmtId="169" fontId="21" fillId="0" borderId="13" xfId="15" applyNumberFormat="1" applyFont="1" applyFill="1" applyBorder="1" applyAlignment="1" applyProtection="1">
      <alignment/>
      <protection/>
    </xf>
    <xf numFmtId="169" fontId="14" fillId="0" borderId="13" xfId="15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28575</xdr:rowOff>
    </xdr:from>
    <xdr:to>
      <xdr:col>9</xdr:col>
      <xdr:colOff>981075</xdr:colOff>
      <xdr:row>2</xdr:row>
      <xdr:rowOff>428625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35125" y="28575"/>
          <a:ext cx="7143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</xdr:row>
      <xdr:rowOff>28575</xdr:rowOff>
    </xdr:from>
    <xdr:to>
      <xdr:col>10</xdr:col>
      <xdr:colOff>619125</xdr:colOff>
      <xdr:row>5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352425"/>
          <a:ext cx="409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zoomScale="75" zoomScaleNormal="75" workbookViewId="0" topLeftCell="A1">
      <pane ySplit="65535" topLeftCell="A1" activePane="topLeft" state="split"/>
      <selection pane="topLeft" activeCell="E3" sqref="E3"/>
      <selection pane="bottomLeft" activeCell="A1" sqref="A1"/>
    </sheetView>
  </sheetViews>
  <sheetFormatPr defaultColWidth="9.140625" defaultRowHeight="12.75"/>
  <cols>
    <col min="1" max="1" width="6.7109375" style="1" customWidth="1"/>
    <col min="2" max="2" width="18.140625" style="1" customWidth="1"/>
    <col min="3" max="3" width="71.7109375" style="1" customWidth="1"/>
    <col min="4" max="4" width="19.421875" style="1" customWidth="1"/>
    <col min="5" max="5" width="11.00390625" style="1" customWidth="1"/>
    <col min="6" max="6" width="21.140625" style="1" customWidth="1"/>
    <col min="7" max="7" width="18.57421875" style="1" customWidth="1"/>
    <col min="8" max="9" width="22.140625" style="1" customWidth="1"/>
    <col min="10" max="10" width="18.57421875" style="1" customWidth="1"/>
    <col min="11" max="11" width="12.7109375" style="1" customWidth="1"/>
    <col min="12" max="16384" width="9.140625" style="1" customWidth="1"/>
  </cols>
  <sheetData>
    <row r="1" spans="1:10" ht="37.5" customHeight="1">
      <c r="A1" s="2" t="s">
        <v>0</v>
      </c>
      <c r="B1" s="2"/>
      <c r="C1" s="2"/>
      <c r="D1" s="3" t="s">
        <v>1</v>
      </c>
      <c r="E1" s="3"/>
      <c r="F1" s="3"/>
      <c r="G1" s="3"/>
      <c r="H1" s="3"/>
      <c r="I1" s="3"/>
      <c r="J1" s="4"/>
    </row>
    <row r="2" spans="1:11" ht="35.25" customHeight="1">
      <c r="A2" s="5" t="s">
        <v>2</v>
      </c>
      <c r="B2" s="5"/>
      <c r="C2" s="5"/>
      <c r="D2" s="6" t="s">
        <v>3</v>
      </c>
      <c r="E2" s="7" t="s">
        <v>4</v>
      </c>
      <c r="F2" s="7"/>
      <c r="G2" s="7"/>
      <c r="H2" s="7"/>
      <c r="I2" s="7"/>
      <c r="J2" s="4"/>
      <c r="K2" s="8"/>
    </row>
    <row r="3" spans="1:11" ht="36" customHeight="1">
      <c r="A3" s="9" t="s">
        <v>5</v>
      </c>
      <c r="B3" s="9"/>
      <c r="C3" s="9"/>
      <c r="D3" s="10" t="s">
        <v>6</v>
      </c>
      <c r="E3" s="11" t="s">
        <v>7</v>
      </c>
      <c r="F3" s="11"/>
      <c r="G3" s="11"/>
      <c r="H3" s="11"/>
      <c r="I3" s="11"/>
      <c r="J3" s="4"/>
      <c r="K3" s="8"/>
    </row>
    <row r="4" spans="1:11" ht="24.75" customHeight="1">
      <c r="A4" s="12"/>
      <c r="B4" s="8"/>
      <c r="D4" s="13" t="s">
        <v>8</v>
      </c>
      <c r="E4" s="13"/>
      <c r="F4" s="13"/>
      <c r="G4" s="13"/>
      <c r="J4" s="14"/>
      <c r="K4" s="15"/>
    </row>
    <row r="5" spans="1:10" s="23" customFormat="1" ht="24.75" customHeight="1">
      <c r="A5" s="16"/>
      <c r="B5" s="17"/>
      <c r="C5" s="18"/>
      <c r="D5" s="19"/>
      <c r="E5" s="20"/>
      <c r="F5" s="21" t="s">
        <v>9</v>
      </c>
      <c r="G5" s="21"/>
      <c r="H5" s="22" t="s">
        <v>10</v>
      </c>
      <c r="I5" s="22"/>
      <c r="J5" s="22"/>
    </row>
    <row r="6" spans="1:11" s="23" customFormat="1" ht="15.75" customHeight="1">
      <c r="A6" s="22" t="s">
        <v>11</v>
      </c>
      <c r="B6" s="22" t="s">
        <v>12</v>
      </c>
      <c r="C6" s="22" t="s">
        <v>13</v>
      </c>
      <c r="D6" s="24" t="s">
        <v>14</v>
      </c>
      <c r="E6" s="22" t="s">
        <v>15</v>
      </c>
      <c r="F6" s="22" t="s">
        <v>16</v>
      </c>
      <c r="G6" s="22" t="s">
        <v>17</v>
      </c>
      <c r="H6" s="22" t="s">
        <v>18</v>
      </c>
      <c r="I6" s="22"/>
      <c r="J6" s="22"/>
      <c r="K6" s="25"/>
    </row>
    <row r="7" spans="1:11" s="23" customFormat="1" ht="45.75" customHeight="1">
      <c r="A7" s="22"/>
      <c r="B7" s="22"/>
      <c r="C7" s="22"/>
      <c r="D7" s="24"/>
      <c r="E7" s="22"/>
      <c r="F7" s="22"/>
      <c r="G7" s="22"/>
      <c r="H7" s="26" t="s">
        <v>19</v>
      </c>
      <c r="I7" s="26" t="s">
        <v>20</v>
      </c>
      <c r="J7" s="27" t="s">
        <v>21</v>
      </c>
      <c r="K7" s="28"/>
    </row>
    <row r="8" spans="1:11" ht="14.25">
      <c r="A8" s="29" t="s">
        <v>22</v>
      </c>
      <c r="B8" s="29"/>
      <c r="C8" s="30" t="s">
        <v>23</v>
      </c>
      <c r="D8" s="31"/>
      <c r="E8" s="32"/>
      <c r="F8" s="33"/>
      <c r="G8" s="34"/>
      <c r="H8" s="35"/>
      <c r="I8" s="35"/>
      <c r="J8" s="33"/>
      <c r="K8" s="36"/>
    </row>
    <row r="9" spans="1:11" ht="14.25">
      <c r="A9" s="37" t="s">
        <v>24</v>
      </c>
      <c r="B9" s="38" t="s">
        <v>25</v>
      </c>
      <c r="C9" s="39" t="s">
        <v>26</v>
      </c>
      <c r="D9" s="40" t="s">
        <v>27</v>
      </c>
      <c r="E9" s="41">
        <v>4</v>
      </c>
      <c r="F9" s="42">
        <v>316.17</v>
      </c>
      <c r="G9" s="34">
        <f aca="true" t="shared" si="0" ref="G9:G144">F9*E9</f>
        <v>1264.68</v>
      </c>
      <c r="H9" s="43"/>
      <c r="I9" s="43"/>
      <c r="J9" s="43"/>
      <c r="K9" s="36"/>
    </row>
    <row r="10" spans="1:11" ht="14.25">
      <c r="A10" s="37" t="s">
        <v>28</v>
      </c>
      <c r="B10" s="38" t="s">
        <v>29</v>
      </c>
      <c r="C10" s="39" t="s">
        <v>30</v>
      </c>
      <c r="D10" s="40" t="s">
        <v>31</v>
      </c>
      <c r="E10" s="41">
        <v>26.4</v>
      </c>
      <c r="F10" s="43">
        <v>4.53</v>
      </c>
      <c r="G10" s="34">
        <f t="shared" si="0"/>
        <v>119.592</v>
      </c>
      <c r="H10" s="43"/>
      <c r="I10" s="43"/>
      <c r="J10" s="43"/>
      <c r="K10" s="36"/>
    </row>
    <row r="11" spans="1:11" ht="14.25">
      <c r="A11" s="37" t="s">
        <v>32</v>
      </c>
      <c r="B11" s="38" t="s">
        <v>33</v>
      </c>
      <c r="C11" s="39" t="s">
        <v>34</v>
      </c>
      <c r="D11" s="39" t="s">
        <v>27</v>
      </c>
      <c r="E11" s="41">
        <v>21</v>
      </c>
      <c r="F11" s="43">
        <v>7.81</v>
      </c>
      <c r="G11" s="34">
        <f t="shared" si="0"/>
        <v>164.01</v>
      </c>
      <c r="H11" s="43"/>
      <c r="I11" s="43"/>
      <c r="J11" s="43"/>
      <c r="K11" s="36"/>
    </row>
    <row r="12" spans="1:11" ht="14.25">
      <c r="A12" s="37"/>
      <c r="B12" s="38"/>
      <c r="C12" s="39"/>
      <c r="D12" s="39"/>
      <c r="E12" s="41"/>
      <c r="F12" s="43"/>
      <c r="G12" s="34"/>
      <c r="H12" s="43"/>
      <c r="I12" s="43"/>
      <c r="J12" s="43"/>
      <c r="K12" s="36"/>
    </row>
    <row r="13" spans="1:11" ht="14.25">
      <c r="A13" s="37" t="s">
        <v>35</v>
      </c>
      <c r="B13" s="37"/>
      <c r="C13" s="44" t="s">
        <v>36</v>
      </c>
      <c r="D13" s="45"/>
      <c r="E13" s="46"/>
      <c r="F13" s="43"/>
      <c r="G13" s="34"/>
      <c r="H13" s="47"/>
      <c r="I13" s="47"/>
      <c r="J13" s="43"/>
      <c r="K13" s="36"/>
    </row>
    <row r="14" spans="1:11" ht="14.25">
      <c r="A14" s="37" t="s">
        <v>37</v>
      </c>
      <c r="B14" s="38">
        <v>73481</v>
      </c>
      <c r="C14" s="39" t="s">
        <v>38</v>
      </c>
      <c r="D14" s="39" t="s">
        <v>31</v>
      </c>
      <c r="E14" s="41">
        <v>2.15</v>
      </c>
      <c r="F14" s="43">
        <v>35.9</v>
      </c>
      <c r="G14" s="34">
        <f t="shared" si="0"/>
        <v>77.18499999999999</v>
      </c>
      <c r="H14" s="43"/>
      <c r="I14" s="43"/>
      <c r="J14" s="43"/>
      <c r="K14" s="36"/>
    </row>
    <row r="15" spans="1:11" ht="14.25">
      <c r="A15" s="37" t="s">
        <v>39</v>
      </c>
      <c r="B15" s="38">
        <v>5651</v>
      </c>
      <c r="C15" s="39" t="s">
        <v>40</v>
      </c>
      <c r="D15" s="39" t="s">
        <v>27</v>
      </c>
      <c r="E15" s="41">
        <v>14.25</v>
      </c>
      <c r="F15" s="43">
        <v>27.09</v>
      </c>
      <c r="G15" s="34">
        <f t="shared" si="0"/>
        <v>386.03249999999997</v>
      </c>
      <c r="H15" s="43"/>
      <c r="I15" s="43"/>
      <c r="J15" s="43"/>
      <c r="K15" s="36"/>
    </row>
    <row r="16" spans="1:11" ht="14.25">
      <c r="A16" s="37" t="s">
        <v>41</v>
      </c>
      <c r="B16" s="38" t="s">
        <v>42</v>
      </c>
      <c r="C16" s="39" t="s">
        <v>43</v>
      </c>
      <c r="D16" s="39" t="s">
        <v>31</v>
      </c>
      <c r="E16" s="41">
        <v>0.22</v>
      </c>
      <c r="F16" s="43">
        <v>85.35</v>
      </c>
      <c r="G16" s="34">
        <f t="shared" si="0"/>
        <v>18.776999999999997</v>
      </c>
      <c r="H16" s="43"/>
      <c r="I16" s="43"/>
      <c r="J16" s="43"/>
      <c r="K16" s="36"/>
    </row>
    <row r="17" spans="1:11" ht="16.5" customHeight="1">
      <c r="A17" s="48" t="s">
        <v>44</v>
      </c>
      <c r="B17" s="38" t="s">
        <v>45</v>
      </c>
      <c r="C17" s="39" t="s">
        <v>46</v>
      </c>
      <c r="D17" s="39" t="s">
        <v>31</v>
      </c>
      <c r="E17" s="41">
        <v>1.42</v>
      </c>
      <c r="F17" s="43">
        <v>325.3</v>
      </c>
      <c r="G17" s="34">
        <f t="shared" si="0"/>
        <v>461.926</v>
      </c>
      <c r="H17" s="43"/>
      <c r="I17" s="43"/>
      <c r="J17" s="43"/>
      <c r="K17" s="36"/>
    </row>
    <row r="18" spans="1:11" ht="14.25">
      <c r="A18" s="37" t="s">
        <v>47</v>
      </c>
      <c r="B18" s="38" t="s">
        <v>48</v>
      </c>
      <c r="C18" s="39" t="s">
        <v>49</v>
      </c>
      <c r="D18" s="39" t="s">
        <v>50</v>
      </c>
      <c r="E18" s="41">
        <v>107.3</v>
      </c>
      <c r="F18" s="43">
        <v>5.14</v>
      </c>
      <c r="G18" s="34">
        <f t="shared" si="0"/>
        <v>551.5219999999999</v>
      </c>
      <c r="H18" s="43"/>
      <c r="I18" s="43"/>
      <c r="J18" s="43"/>
      <c r="K18" s="36"/>
    </row>
    <row r="19" spans="1:11" ht="14.25">
      <c r="A19" s="37" t="s">
        <v>51</v>
      </c>
      <c r="B19" s="38">
        <v>90877</v>
      </c>
      <c r="C19" s="39" t="s">
        <v>52</v>
      </c>
      <c r="D19" s="39" t="s">
        <v>53</v>
      </c>
      <c r="E19" s="41">
        <v>36</v>
      </c>
      <c r="F19" s="43">
        <v>28.8</v>
      </c>
      <c r="G19" s="34">
        <f t="shared" si="0"/>
        <v>1036.8</v>
      </c>
      <c r="H19" s="43"/>
      <c r="I19" s="43"/>
      <c r="J19" s="43"/>
      <c r="K19" s="36"/>
    </row>
    <row r="20" spans="1:11" ht="14.25">
      <c r="A20" s="37"/>
      <c r="B20" s="38"/>
      <c r="C20" s="39"/>
      <c r="D20" s="39"/>
      <c r="E20" s="41"/>
      <c r="F20" s="43"/>
      <c r="G20" s="34"/>
      <c r="H20" s="43"/>
      <c r="I20" s="43"/>
      <c r="J20" s="43"/>
      <c r="K20" s="36"/>
    </row>
    <row r="21" spans="1:17" ht="14.25">
      <c r="A21" s="37" t="s">
        <v>54</v>
      </c>
      <c r="B21" s="37"/>
      <c r="C21" s="49" t="s">
        <v>55</v>
      </c>
      <c r="D21" s="39"/>
      <c r="E21" s="41"/>
      <c r="F21" s="43"/>
      <c r="G21" s="34"/>
      <c r="H21" s="43"/>
      <c r="I21" s="43"/>
      <c r="J21" s="43"/>
      <c r="K21" s="36"/>
      <c r="L21" s="50"/>
      <c r="O21" s="50"/>
      <c r="P21" s="50"/>
      <c r="Q21" s="50"/>
    </row>
    <row r="22" spans="1:17" ht="14.25">
      <c r="A22" s="37" t="s">
        <v>56</v>
      </c>
      <c r="B22" s="38" t="s">
        <v>57</v>
      </c>
      <c r="C22" s="39" t="s">
        <v>58</v>
      </c>
      <c r="D22" s="39" t="s">
        <v>27</v>
      </c>
      <c r="E22" s="41">
        <v>10.8</v>
      </c>
      <c r="F22" s="43">
        <v>108.3</v>
      </c>
      <c r="G22" s="34">
        <f t="shared" si="0"/>
        <v>1169.64</v>
      </c>
      <c r="H22" s="43"/>
      <c r="I22" s="43"/>
      <c r="J22" s="43"/>
      <c r="K22" s="36"/>
      <c r="L22" s="50"/>
      <c r="O22" s="50"/>
      <c r="P22" s="50"/>
      <c r="Q22" s="50"/>
    </row>
    <row r="23" spans="1:17" ht="28.5">
      <c r="A23" s="48" t="s">
        <v>59</v>
      </c>
      <c r="B23" s="38" t="s">
        <v>48</v>
      </c>
      <c r="C23" s="39" t="s">
        <v>60</v>
      </c>
      <c r="D23" s="39" t="s">
        <v>50</v>
      </c>
      <c r="E23" s="41">
        <v>110</v>
      </c>
      <c r="F23" s="43">
        <v>5.14</v>
      </c>
      <c r="G23" s="34">
        <f t="shared" si="0"/>
        <v>565.4</v>
      </c>
      <c r="H23" s="43"/>
      <c r="I23" s="43"/>
      <c r="J23" s="43"/>
      <c r="K23" s="36"/>
      <c r="L23" s="50"/>
      <c r="O23" s="50"/>
      <c r="P23" s="50"/>
      <c r="Q23" s="50"/>
    </row>
    <row r="24" spans="1:17" ht="28.5">
      <c r="A24" s="48" t="s">
        <v>61</v>
      </c>
      <c r="B24" s="38" t="s">
        <v>45</v>
      </c>
      <c r="C24" s="39" t="s">
        <v>62</v>
      </c>
      <c r="D24" s="39" t="s">
        <v>31</v>
      </c>
      <c r="E24" s="41">
        <v>0.71</v>
      </c>
      <c r="F24" s="43">
        <v>325.3</v>
      </c>
      <c r="G24" s="34">
        <f t="shared" si="0"/>
        <v>230.963</v>
      </c>
      <c r="H24" s="43"/>
      <c r="I24" s="43"/>
      <c r="J24" s="43"/>
      <c r="K24" s="36"/>
      <c r="L24" s="50"/>
      <c r="O24" s="50"/>
      <c r="P24" s="50"/>
      <c r="Q24" s="50"/>
    </row>
    <row r="25" spans="1:17" ht="14.25">
      <c r="A25" s="48" t="s">
        <v>63</v>
      </c>
      <c r="B25" s="51" t="s">
        <v>64</v>
      </c>
      <c r="C25" s="39" t="s">
        <v>65</v>
      </c>
      <c r="D25" s="39" t="s">
        <v>27</v>
      </c>
      <c r="E25" s="41">
        <v>54</v>
      </c>
      <c r="F25" s="43">
        <v>57.88</v>
      </c>
      <c r="G25" s="34">
        <f t="shared" si="0"/>
        <v>3125.52</v>
      </c>
      <c r="H25" s="43"/>
      <c r="I25" s="43"/>
      <c r="J25" s="43"/>
      <c r="K25" s="36"/>
      <c r="L25" s="50"/>
      <c r="O25" s="50"/>
      <c r="P25" s="50"/>
      <c r="Q25" s="50"/>
    </row>
    <row r="26" spans="1:17" ht="14.25">
      <c r="A26" s="48"/>
      <c r="B26" s="51"/>
      <c r="C26" s="39"/>
      <c r="D26" s="39"/>
      <c r="E26" s="41"/>
      <c r="F26" s="43"/>
      <c r="G26" s="34"/>
      <c r="H26" s="43"/>
      <c r="I26" s="43"/>
      <c r="J26" s="43"/>
      <c r="K26" s="36"/>
      <c r="L26" s="50"/>
      <c r="O26" s="50"/>
      <c r="P26" s="50"/>
      <c r="Q26" s="50"/>
    </row>
    <row r="27" spans="1:17" ht="14.25">
      <c r="A27" s="37" t="s">
        <v>66</v>
      </c>
      <c r="B27" s="37"/>
      <c r="C27" s="49" t="s">
        <v>67</v>
      </c>
      <c r="D27" s="39"/>
      <c r="E27" s="41"/>
      <c r="F27" s="43"/>
      <c r="G27" s="34"/>
      <c r="H27" s="43"/>
      <c r="I27" s="43"/>
      <c r="J27" s="43"/>
      <c r="K27" s="36"/>
      <c r="L27" s="50"/>
      <c r="O27" s="50"/>
      <c r="P27" s="50"/>
      <c r="Q27" s="50"/>
    </row>
    <row r="28" spans="1:17" ht="14.25">
      <c r="A28" s="37" t="s">
        <v>68</v>
      </c>
      <c r="B28" s="38">
        <v>87461</v>
      </c>
      <c r="C28" s="39" t="s">
        <v>69</v>
      </c>
      <c r="D28" s="39" t="s">
        <v>27</v>
      </c>
      <c r="E28" s="41">
        <v>92.7</v>
      </c>
      <c r="F28" s="43">
        <v>56.63</v>
      </c>
      <c r="G28" s="34">
        <f t="shared" si="0"/>
        <v>5249.601000000001</v>
      </c>
      <c r="H28" s="43"/>
      <c r="I28" s="43"/>
      <c r="J28" s="43"/>
      <c r="K28" s="36"/>
      <c r="L28" s="50"/>
      <c r="O28" s="50"/>
      <c r="P28" s="50"/>
      <c r="Q28" s="50"/>
    </row>
    <row r="29" spans="1:17" ht="14.25">
      <c r="A29" s="37" t="s">
        <v>70</v>
      </c>
      <c r="B29" s="38">
        <v>83518</v>
      </c>
      <c r="C29" s="39" t="s">
        <v>71</v>
      </c>
      <c r="D29" s="39" t="s">
        <v>31</v>
      </c>
      <c r="E29" s="41">
        <v>0.3</v>
      </c>
      <c r="F29" s="43">
        <v>275.7</v>
      </c>
      <c r="G29" s="34">
        <f t="shared" si="0"/>
        <v>82.71</v>
      </c>
      <c r="H29" s="43"/>
      <c r="I29" s="43"/>
      <c r="J29" s="43"/>
      <c r="K29" s="36"/>
      <c r="L29" s="50"/>
      <c r="O29" s="50"/>
      <c r="P29" s="50"/>
      <c r="Q29" s="50"/>
    </row>
    <row r="30" spans="1:17" ht="14.25">
      <c r="A30" s="37"/>
      <c r="B30" s="37"/>
      <c r="C30" s="39"/>
      <c r="D30" s="39"/>
      <c r="E30" s="41"/>
      <c r="F30" s="43"/>
      <c r="G30" s="34"/>
      <c r="H30" s="43"/>
      <c r="I30" s="43"/>
      <c r="J30" s="43"/>
      <c r="K30" s="36"/>
      <c r="L30" s="50"/>
      <c r="O30" s="50"/>
      <c r="P30" s="50"/>
      <c r="Q30" s="50"/>
    </row>
    <row r="31" spans="1:17" ht="14.25">
      <c r="A31" s="37" t="s">
        <v>72</v>
      </c>
      <c r="B31" s="37"/>
      <c r="C31" s="49" t="s">
        <v>73</v>
      </c>
      <c r="D31" s="39"/>
      <c r="E31" s="41"/>
      <c r="F31" s="43"/>
      <c r="G31" s="34"/>
      <c r="H31" s="43"/>
      <c r="I31" s="43"/>
      <c r="J31" s="43"/>
      <c r="K31" s="36"/>
      <c r="L31" s="50"/>
      <c r="O31" s="50"/>
      <c r="P31" s="50"/>
      <c r="Q31" s="50"/>
    </row>
    <row r="32" spans="1:17" ht="14.25">
      <c r="A32" s="37" t="s">
        <v>74</v>
      </c>
      <c r="B32" s="38" t="s">
        <v>75</v>
      </c>
      <c r="C32" s="39" t="s">
        <v>76</v>
      </c>
      <c r="D32" s="39" t="s">
        <v>27</v>
      </c>
      <c r="E32" s="41">
        <v>54</v>
      </c>
      <c r="F32" s="43">
        <v>91.37</v>
      </c>
      <c r="G32" s="34">
        <f t="shared" si="0"/>
        <v>4933.9800000000005</v>
      </c>
      <c r="H32" s="43"/>
      <c r="I32" s="43"/>
      <c r="J32" s="43"/>
      <c r="K32" s="36"/>
      <c r="L32" s="50"/>
      <c r="O32" s="50"/>
      <c r="P32" s="50"/>
      <c r="Q32" s="50"/>
    </row>
    <row r="33" spans="1:17" ht="14.25">
      <c r="A33" s="37" t="s">
        <v>77</v>
      </c>
      <c r="B33" s="38" t="s">
        <v>78</v>
      </c>
      <c r="C33" s="39" t="s">
        <v>79</v>
      </c>
      <c r="D33" s="39" t="s">
        <v>27</v>
      </c>
      <c r="E33" s="41">
        <v>54</v>
      </c>
      <c r="F33" s="43">
        <v>55.08</v>
      </c>
      <c r="G33" s="34">
        <f t="shared" si="0"/>
        <v>2974.3199999999997</v>
      </c>
      <c r="H33" s="43"/>
      <c r="I33" s="43"/>
      <c r="J33" s="43"/>
      <c r="K33" s="36"/>
      <c r="L33" s="50"/>
      <c r="O33" s="50"/>
      <c r="P33" s="50"/>
      <c r="Q33" s="50"/>
    </row>
    <row r="34" spans="1:17" ht="14.25">
      <c r="A34" s="37" t="s">
        <v>80</v>
      </c>
      <c r="B34" s="38">
        <v>72105</v>
      </c>
      <c r="C34" s="39" t="s">
        <v>81</v>
      </c>
      <c r="D34" s="39" t="s">
        <v>53</v>
      </c>
      <c r="E34" s="41">
        <v>30</v>
      </c>
      <c r="F34" s="43">
        <v>44.27</v>
      </c>
      <c r="G34" s="34">
        <f t="shared" si="0"/>
        <v>1328.1000000000001</v>
      </c>
      <c r="H34" s="43"/>
      <c r="I34" s="43"/>
      <c r="J34" s="43"/>
      <c r="K34" s="36"/>
      <c r="L34" s="50"/>
      <c r="O34" s="50"/>
      <c r="P34" s="50"/>
      <c r="Q34" s="50"/>
    </row>
    <row r="35" spans="1:17" ht="14.25">
      <c r="A35" s="37" t="s">
        <v>82</v>
      </c>
      <c r="B35" s="38">
        <v>84045</v>
      </c>
      <c r="C35" s="39" t="s">
        <v>83</v>
      </c>
      <c r="D35" s="39" t="s">
        <v>53</v>
      </c>
      <c r="E35" s="41">
        <v>36</v>
      </c>
      <c r="F35" s="43">
        <v>25.17</v>
      </c>
      <c r="G35" s="34">
        <f t="shared" si="0"/>
        <v>906.1200000000001</v>
      </c>
      <c r="H35" s="43"/>
      <c r="I35" s="43"/>
      <c r="J35" s="43"/>
      <c r="K35" s="36"/>
      <c r="L35" s="50"/>
      <c r="O35" s="50"/>
      <c r="P35" s="50"/>
      <c r="Q35" s="50"/>
    </row>
    <row r="36" spans="1:17" ht="14.25">
      <c r="A36" s="37"/>
      <c r="B36" s="38"/>
      <c r="C36" s="39"/>
      <c r="D36" s="39"/>
      <c r="E36" s="41"/>
      <c r="F36" s="43"/>
      <c r="G36" s="34"/>
      <c r="H36" s="43"/>
      <c r="I36" s="43"/>
      <c r="J36" s="43"/>
      <c r="K36" s="36"/>
      <c r="L36" s="50"/>
      <c r="O36" s="50"/>
      <c r="P36" s="50"/>
      <c r="Q36" s="50"/>
    </row>
    <row r="37" spans="1:17" ht="14.25">
      <c r="A37" s="37" t="s">
        <v>84</v>
      </c>
      <c r="B37" s="37"/>
      <c r="C37" s="49" t="s">
        <v>85</v>
      </c>
      <c r="D37" s="39"/>
      <c r="E37" s="41"/>
      <c r="F37" s="43"/>
      <c r="G37" s="34"/>
      <c r="H37" s="43"/>
      <c r="I37" s="43"/>
      <c r="J37" s="43"/>
      <c r="K37" s="36"/>
      <c r="L37" s="50"/>
      <c r="O37" s="50"/>
      <c r="P37" s="50"/>
      <c r="Q37" s="50"/>
    </row>
    <row r="38" spans="1:17" ht="14.25">
      <c r="A38" s="37" t="s">
        <v>86</v>
      </c>
      <c r="B38" s="38">
        <v>87889</v>
      </c>
      <c r="C38" s="39" t="s">
        <v>87</v>
      </c>
      <c r="D38" s="39" t="s">
        <v>27</v>
      </c>
      <c r="E38" s="41">
        <v>225</v>
      </c>
      <c r="F38" s="43">
        <v>4.55</v>
      </c>
      <c r="G38" s="34">
        <f t="shared" si="0"/>
        <v>1023.75</v>
      </c>
      <c r="H38" s="43"/>
      <c r="I38" s="43"/>
      <c r="J38" s="43"/>
      <c r="K38" s="36"/>
      <c r="L38" s="50"/>
      <c r="O38" s="50"/>
      <c r="P38" s="50"/>
      <c r="Q38" s="50"/>
    </row>
    <row r="39" spans="1:17" ht="14.25">
      <c r="A39" s="37" t="s">
        <v>88</v>
      </c>
      <c r="B39" s="38">
        <v>87553</v>
      </c>
      <c r="C39" s="39" t="s">
        <v>89</v>
      </c>
      <c r="D39" s="39" t="s">
        <v>27</v>
      </c>
      <c r="E39" s="41">
        <v>43.84</v>
      </c>
      <c r="F39" s="43">
        <v>11.2</v>
      </c>
      <c r="G39" s="34">
        <f t="shared" si="0"/>
        <v>491.008</v>
      </c>
      <c r="H39" s="43"/>
      <c r="I39" s="43"/>
      <c r="J39" s="43"/>
      <c r="K39" s="36"/>
      <c r="L39" s="50"/>
      <c r="O39" s="50"/>
      <c r="P39" s="50"/>
      <c r="Q39" s="50"/>
    </row>
    <row r="40" spans="1:17" ht="14.25">
      <c r="A40" s="37" t="s">
        <v>90</v>
      </c>
      <c r="B40" s="38">
        <v>75481</v>
      </c>
      <c r="C40" s="39" t="s">
        <v>91</v>
      </c>
      <c r="D40" s="39" t="s">
        <v>27</v>
      </c>
      <c r="E40" s="41">
        <v>116.82</v>
      </c>
      <c r="F40" s="43">
        <v>14.82</v>
      </c>
      <c r="G40" s="34">
        <f t="shared" si="0"/>
        <v>1731.2723999999998</v>
      </c>
      <c r="H40" s="43"/>
      <c r="I40" s="43"/>
      <c r="J40" s="43"/>
      <c r="K40" s="36"/>
      <c r="L40" s="50"/>
      <c r="O40" s="50"/>
      <c r="P40" s="50"/>
      <c r="Q40" s="50"/>
    </row>
    <row r="41" spans="1:17" ht="14.25">
      <c r="A41" s="37" t="s">
        <v>92</v>
      </c>
      <c r="B41" s="38">
        <v>87308</v>
      </c>
      <c r="C41" s="39" t="s">
        <v>93</v>
      </c>
      <c r="D41" s="39" t="s">
        <v>27</v>
      </c>
      <c r="E41" s="41">
        <v>1.26</v>
      </c>
      <c r="F41" s="43">
        <v>317</v>
      </c>
      <c r="G41" s="34">
        <f t="shared" si="0"/>
        <v>399.42</v>
      </c>
      <c r="H41" s="43"/>
      <c r="I41" s="43"/>
      <c r="J41" s="43"/>
      <c r="K41" s="36"/>
      <c r="L41" s="50"/>
      <c r="O41" s="50"/>
      <c r="P41" s="50"/>
      <c r="Q41" s="50"/>
    </row>
    <row r="42" spans="1:17" ht="30.75" customHeight="1">
      <c r="A42" s="48" t="s">
        <v>94</v>
      </c>
      <c r="B42" s="51">
        <v>87251</v>
      </c>
      <c r="C42" s="52" t="s">
        <v>95</v>
      </c>
      <c r="D42" s="39" t="s">
        <v>27</v>
      </c>
      <c r="E42" s="41">
        <v>21</v>
      </c>
      <c r="F42" s="43">
        <v>37.6</v>
      </c>
      <c r="G42" s="34">
        <f t="shared" si="0"/>
        <v>789.6</v>
      </c>
      <c r="H42" s="43"/>
      <c r="I42" s="43"/>
      <c r="J42" s="43"/>
      <c r="K42" s="36"/>
      <c r="L42" s="50"/>
      <c r="O42" s="50"/>
      <c r="P42" s="50"/>
      <c r="Q42" s="50"/>
    </row>
    <row r="43" spans="1:17" ht="28.5">
      <c r="A43" s="37" t="s">
        <v>96</v>
      </c>
      <c r="B43" s="38" t="s">
        <v>97</v>
      </c>
      <c r="C43" s="39" t="s">
        <v>98</v>
      </c>
      <c r="D43" s="39" t="s">
        <v>53</v>
      </c>
      <c r="E43" s="41">
        <v>43.84</v>
      </c>
      <c r="F43" s="43">
        <v>50.52</v>
      </c>
      <c r="G43" s="34">
        <f t="shared" si="0"/>
        <v>2214.7968000000005</v>
      </c>
      <c r="H43" s="43"/>
      <c r="I43" s="43"/>
      <c r="J43" s="43"/>
      <c r="K43" s="36"/>
      <c r="L43" s="50"/>
      <c r="O43" s="50"/>
      <c r="P43" s="50"/>
      <c r="Q43" s="50"/>
    </row>
    <row r="44" spans="1:17" ht="14.25">
      <c r="A44" s="37" t="s">
        <v>99</v>
      </c>
      <c r="B44" s="38">
        <v>84161</v>
      </c>
      <c r="C44" s="39" t="s">
        <v>100</v>
      </c>
      <c r="D44" s="39" t="s">
        <v>53</v>
      </c>
      <c r="E44" s="41">
        <v>3.9</v>
      </c>
      <c r="F44" s="43">
        <v>51.31</v>
      </c>
      <c r="G44" s="34">
        <f t="shared" si="0"/>
        <v>200.109</v>
      </c>
      <c r="H44" s="43"/>
      <c r="I44" s="43"/>
      <c r="J44" s="43"/>
      <c r="K44" s="36"/>
      <c r="L44" s="50"/>
      <c r="O44" s="50"/>
      <c r="P44" s="50"/>
      <c r="Q44" s="50"/>
    </row>
    <row r="45" spans="1:17" ht="14.25">
      <c r="A45" s="37" t="s">
        <v>101</v>
      </c>
      <c r="B45" s="38">
        <v>84088</v>
      </c>
      <c r="C45" s="39" t="s">
        <v>102</v>
      </c>
      <c r="D45" s="39" t="s">
        <v>53</v>
      </c>
      <c r="E45" s="41">
        <v>5.1</v>
      </c>
      <c r="F45" s="43">
        <v>71.37</v>
      </c>
      <c r="G45" s="34">
        <f t="shared" si="0"/>
        <v>363.987</v>
      </c>
      <c r="H45" s="43"/>
      <c r="I45" s="43"/>
      <c r="J45" s="43"/>
      <c r="K45" s="36"/>
      <c r="L45" s="50"/>
      <c r="O45" s="50"/>
      <c r="P45" s="50"/>
      <c r="Q45" s="50"/>
    </row>
    <row r="46" spans="1:17" ht="14.25">
      <c r="A46" s="37"/>
      <c r="B46" s="37"/>
      <c r="C46" s="39"/>
      <c r="D46" s="39"/>
      <c r="E46" s="41"/>
      <c r="F46" s="43"/>
      <c r="G46" s="34"/>
      <c r="H46" s="43"/>
      <c r="I46" s="43"/>
      <c r="J46" s="43"/>
      <c r="K46" s="36"/>
      <c r="L46" s="50"/>
      <c r="O46" s="50"/>
      <c r="P46" s="50"/>
      <c r="Q46" s="50"/>
    </row>
    <row r="47" spans="1:17" ht="14.25">
      <c r="A47" s="37" t="s">
        <v>103</v>
      </c>
      <c r="B47" s="37"/>
      <c r="C47" s="49" t="s">
        <v>104</v>
      </c>
      <c r="D47" s="39"/>
      <c r="E47" s="41"/>
      <c r="F47" s="43"/>
      <c r="G47" s="34"/>
      <c r="H47" s="43"/>
      <c r="I47" s="43"/>
      <c r="J47" s="43"/>
      <c r="K47" s="36"/>
      <c r="L47" s="50"/>
      <c r="O47" s="50"/>
      <c r="P47" s="50"/>
      <c r="Q47" s="50"/>
    </row>
    <row r="48" spans="1:17" ht="28.5">
      <c r="A48" s="37" t="s">
        <v>105</v>
      </c>
      <c r="B48" s="38">
        <v>86888</v>
      </c>
      <c r="C48" s="39" t="s">
        <v>106</v>
      </c>
      <c r="D48" s="39" t="s">
        <v>107</v>
      </c>
      <c r="E48" s="41">
        <v>1</v>
      </c>
      <c r="F48" s="43">
        <v>351.2</v>
      </c>
      <c r="G48" s="34">
        <f t="shared" si="0"/>
        <v>351.2</v>
      </c>
      <c r="H48" s="43"/>
      <c r="I48" s="43"/>
      <c r="J48" s="43"/>
      <c r="K48" s="36"/>
      <c r="L48" s="50"/>
      <c r="O48" s="50"/>
      <c r="P48" s="50"/>
      <c r="Q48" s="50"/>
    </row>
    <row r="49" spans="1:17" ht="28.5">
      <c r="A49" s="37" t="s">
        <v>108</v>
      </c>
      <c r="B49" s="38">
        <v>86902</v>
      </c>
      <c r="C49" s="39" t="s">
        <v>109</v>
      </c>
      <c r="D49" s="39" t="s">
        <v>107</v>
      </c>
      <c r="E49" s="41">
        <v>1</v>
      </c>
      <c r="F49" s="43">
        <v>153.87</v>
      </c>
      <c r="G49" s="34">
        <f t="shared" si="0"/>
        <v>153.87</v>
      </c>
      <c r="H49" s="43"/>
      <c r="I49" s="43"/>
      <c r="J49" s="43"/>
      <c r="K49" s="36"/>
      <c r="L49" s="50"/>
      <c r="O49" s="50"/>
      <c r="P49" s="50"/>
      <c r="Q49" s="50"/>
    </row>
    <row r="50" spans="1:17" ht="14.25">
      <c r="A50" s="37" t="s">
        <v>110</v>
      </c>
      <c r="B50" s="38">
        <v>86906</v>
      </c>
      <c r="C50" s="39" t="s">
        <v>111</v>
      </c>
      <c r="D50" s="39" t="s">
        <v>107</v>
      </c>
      <c r="E50" s="41">
        <v>1</v>
      </c>
      <c r="F50" s="43">
        <v>34.72</v>
      </c>
      <c r="G50" s="34">
        <f t="shared" si="0"/>
        <v>34.72</v>
      </c>
      <c r="H50" s="43"/>
      <c r="I50" s="43"/>
      <c r="J50" s="43"/>
      <c r="K50" s="36"/>
      <c r="L50" s="50"/>
      <c r="O50" s="50"/>
      <c r="P50" s="50"/>
      <c r="Q50" s="50"/>
    </row>
    <row r="51" spans="1:17" ht="14.25">
      <c r="A51" s="37" t="s">
        <v>112</v>
      </c>
      <c r="B51" s="38">
        <v>86909</v>
      </c>
      <c r="C51" s="39" t="s">
        <v>113</v>
      </c>
      <c r="D51" s="39" t="s">
        <v>107</v>
      </c>
      <c r="E51" s="41">
        <v>1</v>
      </c>
      <c r="F51" s="43">
        <v>66.27</v>
      </c>
      <c r="G51" s="34">
        <f t="shared" si="0"/>
        <v>66.27</v>
      </c>
      <c r="H51" s="43"/>
      <c r="I51" s="43"/>
      <c r="J51" s="43"/>
      <c r="K51" s="36"/>
      <c r="L51" s="50"/>
      <c r="O51" s="50"/>
      <c r="P51" s="50"/>
      <c r="Q51" s="50"/>
    </row>
    <row r="52" spans="1:17" ht="14.25">
      <c r="A52" s="37" t="s">
        <v>114</v>
      </c>
      <c r="B52" s="38" t="s">
        <v>115</v>
      </c>
      <c r="C52" s="39" t="s">
        <v>116</v>
      </c>
      <c r="D52" s="39" t="s">
        <v>107</v>
      </c>
      <c r="E52" s="41">
        <v>1</v>
      </c>
      <c r="F52" s="43">
        <v>59.7</v>
      </c>
      <c r="G52" s="34">
        <f t="shared" si="0"/>
        <v>59.7</v>
      </c>
      <c r="H52" s="43"/>
      <c r="I52" s="43"/>
      <c r="J52" s="43"/>
      <c r="K52" s="36"/>
      <c r="L52" s="50"/>
      <c r="O52" s="50"/>
      <c r="P52" s="50"/>
      <c r="Q52" s="50"/>
    </row>
    <row r="53" spans="1:17" ht="14.25">
      <c r="A53" s="37" t="s">
        <v>117</v>
      </c>
      <c r="B53" s="38">
        <v>88504</v>
      </c>
      <c r="C53" s="39" t="s">
        <v>118</v>
      </c>
      <c r="D53" s="39" t="s">
        <v>107</v>
      </c>
      <c r="E53" s="41">
        <v>1</v>
      </c>
      <c r="F53" s="43">
        <v>583.02</v>
      </c>
      <c r="G53" s="34">
        <f t="shared" si="0"/>
        <v>583.02</v>
      </c>
      <c r="H53" s="43"/>
      <c r="I53" s="43"/>
      <c r="J53" s="43"/>
      <c r="K53" s="36"/>
      <c r="L53" s="50"/>
      <c r="O53" s="50"/>
      <c r="P53" s="50"/>
      <c r="Q53" s="50"/>
    </row>
    <row r="54" spans="1:17" ht="14.25">
      <c r="A54" s="37" t="s">
        <v>119</v>
      </c>
      <c r="B54" s="38">
        <v>86913</v>
      </c>
      <c r="C54" s="39" t="s">
        <v>120</v>
      </c>
      <c r="D54" s="39" t="s">
        <v>107</v>
      </c>
      <c r="E54" s="41">
        <v>1</v>
      </c>
      <c r="F54" s="43">
        <v>13.75</v>
      </c>
      <c r="G54" s="34">
        <f t="shared" si="0"/>
        <v>13.75</v>
      </c>
      <c r="H54" s="43"/>
      <c r="I54" s="43"/>
      <c r="J54" s="43"/>
      <c r="K54" s="36"/>
      <c r="L54" s="50"/>
      <c r="O54" s="50"/>
      <c r="P54" s="50"/>
      <c r="Q54" s="50"/>
    </row>
    <row r="55" spans="1:17" ht="14.25">
      <c r="A55" s="37" t="s">
        <v>121</v>
      </c>
      <c r="B55" s="38" t="s">
        <v>122</v>
      </c>
      <c r="C55" s="39" t="s">
        <v>123</v>
      </c>
      <c r="D55" s="39" t="s">
        <v>107</v>
      </c>
      <c r="E55" s="41">
        <v>1</v>
      </c>
      <c r="F55" s="43">
        <v>696.54</v>
      </c>
      <c r="G55" s="34">
        <f t="shared" si="0"/>
        <v>696.54</v>
      </c>
      <c r="H55" s="43"/>
      <c r="I55" s="43"/>
      <c r="J55" s="43"/>
      <c r="K55" s="36"/>
      <c r="L55" s="50"/>
      <c r="O55" s="50"/>
      <c r="P55" s="50"/>
      <c r="Q55" s="50"/>
    </row>
    <row r="56" spans="1:17" ht="14.25">
      <c r="A56" s="37" t="s">
        <v>124</v>
      </c>
      <c r="B56" s="38">
        <v>89707</v>
      </c>
      <c r="C56" s="39" t="s">
        <v>125</v>
      </c>
      <c r="D56" s="39" t="s">
        <v>107</v>
      </c>
      <c r="E56" s="41">
        <v>1</v>
      </c>
      <c r="F56" s="43">
        <v>20.48</v>
      </c>
      <c r="G56" s="34">
        <f t="shared" si="0"/>
        <v>20.48</v>
      </c>
      <c r="H56" s="43"/>
      <c r="I56" s="43"/>
      <c r="J56" s="43"/>
      <c r="K56" s="36"/>
      <c r="L56" s="50"/>
      <c r="O56" s="50"/>
      <c r="P56" s="50"/>
      <c r="Q56" s="50"/>
    </row>
    <row r="57" spans="1:17" ht="14.25">
      <c r="A57" s="37" t="s">
        <v>126</v>
      </c>
      <c r="B57" s="38">
        <v>90694</v>
      </c>
      <c r="C57" s="39" t="s">
        <v>127</v>
      </c>
      <c r="D57" s="39" t="s">
        <v>53</v>
      </c>
      <c r="E57" s="41">
        <v>27</v>
      </c>
      <c r="F57" s="43">
        <v>16.43</v>
      </c>
      <c r="G57" s="34">
        <f t="shared" si="0"/>
        <v>443.61</v>
      </c>
      <c r="H57" s="43"/>
      <c r="I57" s="43"/>
      <c r="J57" s="43"/>
      <c r="K57" s="36"/>
      <c r="L57" s="50"/>
      <c r="O57" s="50"/>
      <c r="P57" s="50"/>
      <c r="Q57" s="50"/>
    </row>
    <row r="58" spans="1:17" ht="14.25">
      <c r="A58" s="37" t="s">
        <v>128</v>
      </c>
      <c r="B58" s="38">
        <v>86883</v>
      </c>
      <c r="C58" s="39" t="s">
        <v>129</v>
      </c>
      <c r="D58" s="39" t="s">
        <v>107</v>
      </c>
      <c r="E58" s="41">
        <v>1</v>
      </c>
      <c r="F58" s="43">
        <v>14.6</v>
      </c>
      <c r="G58" s="34">
        <f t="shared" si="0"/>
        <v>14.6</v>
      </c>
      <c r="H58" s="43"/>
      <c r="I58" s="43"/>
      <c r="J58" s="43"/>
      <c r="K58" s="36"/>
      <c r="L58" s="50"/>
      <c r="O58" s="50"/>
      <c r="P58" s="50"/>
      <c r="Q58" s="50"/>
    </row>
    <row r="59" spans="1:17" ht="14.25">
      <c r="A59" s="37"/>
      <c r="B59" s="38"/>
      <c r="C59" s="39"/>
      <c r="D59" s="39"/>
      <c r="E59" s="41"/>
      <c r="F59" s="43"/>
      <c r="G59" s="34"/>
      <c r="H59" s="43"/>
      <c r="I59" s="43"/>
      <c r="J59" s="43"/>
      <c r="K59" s="36"/>
      <c r="L59" s="50"/>
      <c r="O59" s="50"/>
      <c r="P59" s="50"/>
      <c r="Q59" s="50"/>
    </row>
    <row r="60" spans="1:17" ht="14.25">
      <c r="A60" s="37" t="s">
        <v>130</v>
      </c>
      <c r="B60" s="37"/>
      <c r="C60" s="49" t="s">
        <v>131</v>
      </c>
      <c r="D60" s="39"/>
      <c r="E60" s="41"/>
      <c r="F60" s="43"/>
      <c r="G60" s="34"/>
      <c r="H60" s="43"/>
      <c r="I60" s="43"/>
      <c r="J60" s="43"/>
      <c r="K60" s="36"/>
      <c r="L60" s="50"/>
      <c r="O60" s="50"/>
      <c r="P60" s="50"/>
      <c r="Q60" s="50"/>
    </row>
    <row r="61" spans="1:17" ht="28.5">
      <c r="A61" s="37" t="s">
        <v>132</v>
      </c>
      <c r="B61" s="38" t="s">
        <v>133</v>
      </c>
      <c r="C61" s="39" t="s">
        <v>134</v>
      </c>
      <c r="D61" s="39" t="s">
        <v>53</v>
      </c>
      <c r="E61" s="41">
        <v>104</v>
      </c>
      <c r="F61" s="43">
        <v>24.85</v>
      </c>
      <c r="G61" s="34">
        <f t="shared" si="0"/>
        <v>2584.4</v>
      </c>
      <c r="H61" s="43"/>
      <c r="I61" s="43"/>
      <c r="J61" s="43"/>
      <c r="K61" s="36"/>
      <c r="L61" s="50"/>
      <c r="O61" s="50"/>
      <c r="P61" s="50"/>
      <c r="Q61" s="50"/>
    </row>
    <row r="62" spans="1:17" ht="28.5">
      <c r="A62" s="37" t="s">
        <v>135</v>
      </c>
      <c r="B62" s="38">
        <v>91834</v>
      </c>
      <c r="C62" s="39" t="s">
        <v>136</v>
      </c>
      <c r="D62" s="39" t="s">
        <v>53</v>
      </c>
      <c r="E62" s="41">
        <v>100</v>
      </c>
      <c r="F62" s="43">
        <v>4.36</v>
      </c>
      <c r="G62" s="34">
        <f t="shared" si="0"/>
        <v>436.00000000000006</v>
      </c>
      <c r="H62" s="43"/>
      <c r="I62" s="43"/>
      <c r="J62" s="43"/>
      <c r="K62" s="36"/>
      <c r="L62" s="50"/>
      <c r="O62" s="50"/>
      <c r="P62" s="50"/>
      <c r="Q62" s="50"/>
    </row>
    <row r="63" spans="1:17" ht="28.5">
      <c r="A63" s="37" t="s">
        <v>137</v>
      </c>
      <c r="B63" s="38">
        <v>91836</v>
      </c>
      <c r="C63" s="39" t="s">
        <v>138</v>
      </c>
      <c r="D63" s="39" t="s">
        <v>53</v>
      </c>
      <c r="E63" s="41">
        <v>16</v>
      </c>
      <c r="F63" s="43">
        <v>6.02</v>
      </c>
      <c r="G63" s="34">
        <f t="shared" si="0"/>
        <v>96.32</v>
      </c>
      <c r="H63" s="43"/>
      <c r="I63" s="43"/>
      <c r="J63" s="43"/>
      <c r="K63" s="36"/>
      <c r="L63" s="50"/>
      <c r="O63" s="50"/>
      <c r="P63" s="50"/>
      <c r="Q63" s="50"/>
    </row>
    <row r="64" spans="1:17" ht="14.25">
      <c r="A64" s="37" t="s">
        <v>139</v>
      </c>
      <c r="B64" s="38">
        <v>91925</v>
      </c>
      <c r="C64" s="39" t="s">
        <v>140</v>
      </c>
      <c r="D64" s="39" t="s">
        <v>53</v>
      </c>
      <c r="E64" s="41">
        <v>300</v>
      </c>
      <c r="F64" s="43">
        <v>2.11</v>
      </c>
      <c r="G64" s="34">
        <f t="shared" si="0"/>
        <v>633</v>
      </c>
      <c r="H64" s="43"/>
      <c r="I64" s="43"/>
      <c r="J64" s="43"/>
      <c r="K64" s="36"/>
      <c r="L64" s="50"/>
      <c r="O64" s="50"/>
      <c r="P64" s="50"/>
      <c r="Q64" s="50"/>
    </row>
    <row r="65" spans="1:17" ht="14.25">
      <c r="A65" s="37" t="s">
        <v>141</v>
      </c>
      <c r="B65" s="38">
        <v>72253</v>
      </c>
      <c r="C65" s="39" t="s">
        <v>142</v>
      </c>
      <c r="D65" s="39" t="s">
        <v>53</v>
      </c>
      <c r="E65" s="41">
        <v>120</v>
      </c>
      <c r="F65" s="43">
        <v>20.43</v>
      </c>
      <c r="G65" s="34">
        <f t="shared" si="0"/>
        <v>2451.6</v>
      </c>
      <c r="H65" s="43"/>
      <c r="I65" s="43"/>
      <c r="J65" s="43"/>
      <c r="K65" s="36"/>
      <c r="L65" s="50"/>
      <c r="O65" s="50"/>
      <c r="P65" s="50"/>
      <c r="Q65" s="50"/>
    </row>
    <row r="66" spans="1:17" ht="28.5">
      <c r="A66" s="37" t="s">
        <v>143</v>
      </c>
      <c r="B66" s="38">
        <v>91935</v>
      </c>
      <c r="C66" s="39" t="s">
        <v>144</v>
      </c>
      <c r="D66" s="39" t="s">
        <v>53</v>
      </c>
      <c r="E66" s="41">
        <v>150</v>
      </c>
      <c r="F66" s="43">
        <v>16</v>
      </c>
      <c r="G66" s="34">
        <f t="shared" si="0"/>
        <v>2400</v>
      </c>
      <c r="H66" s="43"/>
      <c r="I66" s="43"/>
      <c r="J66" s="43"/>
      <c r="K66" s="36"/>
      <c r="L66" s="50"/>
      <c r="O66" s="50"/>
      <c r="P66" s="50"/>
      <c r="Q66" s="50"/>
    </row>
    <row r="67" spans="1:17" ht="28.5">
      <c r="A67" s="37" t="s">
        <v>145</v>
      </c>
      <c r="B67" s="38">
        <v>91933</v>
      </c>
      <c r="C67" s="39" t="s">
        <v>146</v>
      </c>
      <c r="D67" s="39" t="s">
        <v>53</v>
      </c>
      <c r="E67" s="41">
        <v>240</v>
      </c>
      <c r="F67" s="43">
        <v>11.69</v>
      </c>
      <c r="G67" s="34">
        <f t="shared" si="0"/>
        <v>2805.6</v>
      </c>
      <c r="H67" s="43"/>
      <c r="I67" s="43"/>
      <c r="J67" s="43"/>
      <c r="K67" s="36"/>
      <c r="L67" s="50"/>
      <c r="O67" s="50"/>
      <c r="P67" s="50"/>
      <c r="Q67" s="50"/>
    </row>
    <row r="68" spans="1:17" ht="14.25">
      <c r="A68" s="37" t="s">
        <v>147</v>
      </c>
      <c r="B68" s="38">
        <v>91926</v>
      </c>
      <c r="C68" s="39" t="s">
        <v>148</v>
      </c>
      <c r="D68" s="39" t="s">
        <v>53</v>
      </c>
      <c r="E68" s="41">
        <v>300</v>
      </c>
      <c r="F68" s="43">
        <v>3.47</v>
      </c>
      <c r="G68" s="34">
        <f t="shared" si="0"/>
        <v>1041</v>
      </c>
      <c r="H68" s="43"/>
      <c r="I68" s="43"/>
      <c r="J68" s="43"/>
      <c r="K68" s="36"/>
      <c r="L68" s="50"/>
      <c r="O68" s="50"/>
      <c r="P68" s="50"/>
      <c r="Q68" s="50"/>
    </row>
    <row r="69" spans="1:17" ht="28.5">
      <c r="A69" s="37" t="s">
        <v>149</v>
      </c>
      <c r="B69" s="38">
        <v>91929</v>
      </c>
      <c r="C69" s="39" t="s">
        <v>150</v>
      </c>
      <c r="D69" s="39" t="s">
        <v>53</v>
      </c>
      <c r="E69" s="41">
        <v>72</v>
      </c>
      <c r="F69" s="43">
        <v>6.4</v>
      </c>
      <c r="G69" s="34">
        <f t="shared" si="0"/>
        <v>460.8</v>
      </c>
      <c r="H69" s="43"/>
      <c r="I69" s="43"/>
      <c r="J69" s="43"/>
      <c r="K69" s="36"/>
      <c r="L69" s="50"/>
      <c r="O69" s="50"/>
      <c r="P69" s="50"/>
      <c r="Q69" s="50"/>
    </row>
    <row r="70" spans="1:17" ht="28.5">
      <c r="A70" s="37" t="s">
        <v>151</v>
      </c>
      <c r="B70" s="38">
        <v>91941</v>
      </c>
      <c r="C70" s="39" t="s">
        <v>152</v>
      </c>
      <c r="D70" s="39" t="s">
        <v>107</v>
      </c>
      <c r="E70" s="41">
        <v>2</v>
      </c>
      <c r="F70" s="43">
        <v>7.46</v>
      </c>
      <c r="G70" s="34">
        <f t="shared" si="0"/>
        <v>14.92</v>
      </c>
      <c r="H70" s="43"/>
      <c r="I70" s="43"/>
      <c r="J70" s="43"/>
      <c r="K70" s="36"/>
      <c r="L70" s="50"/>
      <c r="O70" s="50"/>
      <c r="P70" s="50"/>
      <c r="Q70" s="50"/>
    </row>
    <row r="71" spans="1:17" ht="28.5">
      <c r="A71" s="37" t="s">
        <v>153</v>
      </c>
      <c r="B71" s="38">
        <v>91940</v>
      </c>
      <c r="C71" s="39" t="s">
        <v>154</v>
      </c>
      <c r="D71" s="39" t="s">
        <v>107</v>
      </c>
      <c r="E71" s="41">
        <v>8</v>
      </c>
      <c r="F71" s="43">
        <v>10.75</v>
      </c>
      <c r="G71" s="34">
        <f t="shared" si="0"/>
        <v>86</v>
      </c>
      <c r="H71" s="43"/>
      <c r="I71" s="43"/>
      <c r="J71" s="43"/>
      <c r="K71" s="36"/>
      <c r="L71" s="50"/>
      <c r="O71" s="50"/>
      <c r="P71" s="50"/>
      <c r="Q71" s="50"/>
    </row>
    <row r="72" spans="1:17" ht="28.5">
      <c r="A72" s="37" t="s">
        <v>155</v>
      </c>
      <c r="B72" s="38">
        <v>91939</v>
      </c>
      <c r="C72" s="39" t="s">
        <v>156</v>
      </c>
      <c r="D72" s="39" t="s">
        <v>107</v>
      </c>
      <c r="E72" s="41">
        <v>2</v>
      </c>
      <c r="F72" s="43">
        <v>19.54</v>
      </c>
      <c r="G72" s="34">
        <f t="shared" si="0"/>
        <v>39.08</v>
      </c>
      <c r="H72" s="43"/>
      <c r="I72" s="43"/>
      <c r="J72" s="43"/>
      <c r="K72" s="36"/>
      <c r="L72" s="50"/>
      <c r="O72" s="50"/>
      <c r="P72" s="50"/>
      <c r="Q72" s="50"/>
    </row>
    <row r="73" spans="1:17" ht="28.5">
      <c r="A73" s="37" t="s">
        <v>157</v>
      </c>
      <c r="B73" s="38">
        <v>91944</v>
      </c>
      <c r="C73" s="39" t="s">
        <v>158</v>
      </c>
      <c r="D73" s="39" t="s">
        <v>107</v>
      </c>
      <c r="E73" s="41">
        <v>6</v>
      </c>
      <c r="F73" s="43">
        <v>9.68</v>
      </c>
      <c r="G73" s="34">
        <f t="shared" si="0"/>
        <v>58.08</v>
      </c>
      <c r="H73" s="43"/>
      <c r="I73" s="43"/>
      <c r="J73" s="43"/>
      <c r="K73" s="36"/>
      <c r="L73" s="50"/>
      <c r="O73" s="50"/>
      <c r="P73" s="50"/>
      <c r="Q73" s="50"/>
    </row>
    <row r="74" spans="1:17" ht="14.25">
      <c r="A74" s="37" t="s">
        <v>159</v>
      </c>
      <c r="B74" s="38">
        <v>91937</v>
      </c>
      <c r="C74" s="39" t="s">
        <v>160</v>
      </c>
      <c r="D74" s="39" t="s">
        <v>107</v>
      </c>
      <c r="E74" s="41">
        <v>7</v>
      </c>
      <c r="F74" s="43">
        <v>78.33</v>
      </c>
      <c r="G74" s="34">
        <f t="shared" si="0"/>
        <v>548.31</v>
      </c>
      <c r="H74" s="43"/>
      <c r="I74" s="43"/>
      <c r="J74" s="43"/>
      <c r="K74" s="36"/>
      <c r="L74" s="50"/>
      <c r="O74" s="50"/>
      <c r="P74" s="50"/>
      <c r="Q74" s="50"/>
    </row>
    <row r="75" spans="1:17" ht="14.25">
      <c r="A75" s="37" t="s">
        <v>161</v>
      </c>
      <c r="B75" s="38">
        <v>72344</v>
      </c>
      <c r="C75" s="53" t="s">
        <v>162</v>
      </c>
      <c r="D75" s="39" t="s">
        <v>107</v>
      </c>
      <c r="E75" s="41">
        <v>1</v>
      </c>
      <c r="F75" s="43">
        <v>397.17</v>
      </c>
      <c r="G75" s="34">
        <f t="shared" si="0"/>
        <v>397.17</v>
      </c>
      <c r="H75" s="43"/>
      <c r="I75" s="43"/>
      <c r="J75" s="43"/>
      <c r="K75" s="36"/>
      <c r="L75" s="50"/>
      <c r="O75" s="50"/>
      <c r="P75" s="50"/>
      <c r="Q75" s="50"/>
    </row>
    <row r="76" spans="1:17" ht="28.5">
      <c r="A76" s="37" t="s">
        <v>163</v>
      </c>
      <c r="B76" s="38" t="s">
        <v>164</v>
      </c>
      <c r="C76" s="39" t="s">
        <v>165</v>
      </c>
      <c r="D76" s="39" t="s">
        <v>107</v>
      </c>
      <c r="E76" s="41">
        <v>4</v>
      </c>
      <c r="F76" s="43">
        <v>10.59</v>
      </c>
      <c r="G76" s="34">
        <f t="shared" si="0"/>
        <v>42.36</v>
      </c>
      <c r="H76" s="43"/>
      <c r="I76" s="43"/>
      <c r="J76" s="43"/>
      <c r="K76" s="36"/>
      <c r="L76" s="50"/>
      <c r="O76" s="50"/>
      <c r="P76" s="50"/>
      <c r="Q76" s="50"/>
    </row>
    <row r="77" spans="1:17" ht="28.5">
      <c r="A77" s="37" t="s">
        <v>166</v>
      </c>
      <c r="B77" s="38" t="s">
        <v>167</v>
      </c>
      <c r="C77" s="39" t="s">
        <v>168</v>
      </c>
      <c r="D77" s="39" t="s">
        <v>107</v>
      </c>
      <c r="E77" s="41">
        <v>4</v>
      </c>
      <c r="F77" s="43">
        <v>16.23</v>
      </c>
      <c r="G77" s="34">
        <f t="shared" si="0"/>
        <v>64.92</v>
      </c>
      <c r="H77" s="43"/>
      <c r="I77" s="43"/>
      <c r="J77" s="43"/>
      <c r="K77" s="36"/>
      <c r="L77" s="50"/>
      <c r="O77" s="50"/>
      <c r="P77" s="50"/>
      <c r="Q77" s="50"/>
    </row>
    <row r="78" spans="1:17" ht="28.5">
      <c r="A78" s="37" t="s">
        <v>169</v>
      </c>
      <c r="B78" s="38" t="s">
        <v>170</v>
      </c>
      <c r="C78" s="39" t="s">
        <v>171</v>
      </c>
      <c r="D78" s="39" t="s">
        <v>107</v>
      </c>
      <c r="E78" s="41">
        <v>1</v>
      </c>
      <c r="F78" s="43">
        <v>305.3</v>
      </c>
      <c r="G78" s="34">
        <f t="shared" si="0"/>
        <v>305.3</v>
      </c>
      <c r="H78" s="43"/>
      <c r="I78" s="43"/>
      <c r="J78" s="43"/>
      <c r="K78" s="36"/>
      <c r="L78" s="50"/>
      <c r="O78" s="50"/>
      <c r="P78" s="50"/>
      <c r="Q78" s="50"/>
    </row>
    <row r="79" spans="1:17" ht="28.5">
      <c r="A79" s="37" t="s">
        <v>172</v>
      </c>
      <c r="B79" s="38">
        <v>91953</v>
      </c>
      <c r="C79" s="39" t="s">
        <v>173</v>
      </c>
      <c r="D79" s="39" t="s">
        <v>107</v>
      </c>
      <c r="E79" s="41">
        <v>3</v>
      </c>
      <c r="F79" s="43">
        <v>20.71</v>
      </c>
      <c r="G79" s="34">
        <f t="shared" si="0"/>
        <v>62.13</v>
      </c>
      <c r="H79" s="43"/>
      <c r="I79" s="43"/>
      <c r="J79" s="43"/>
      <c r="K79" s="36"/>
      <c r="L79" s="50"/>
      <c r="O79" s="50"/>
      <c r="P79" s="50"/>
      <c r="Q79" s="50"/>
    </row>
    <row r="80" spans="1:17" ht="28.5">
      <c r="A80" s="37" t="s">
        <v>174</v>
      </c>
      <c r="B80" s="38">
        <v>91959</v>
      </c>
      <c r="C80" s="39" t="s">
        <v>175</v>
      </c>
      <c r="D80" s="39" t="s">
        <v>107</v>
      </c>
      <c r="E80" s="41">
        <v>1</v>
      </c>
      <c r="F80" s="43">
        <v>32.98</v>
      </c>
      <c r="G80" s="34">
        <f t="shared" si="0"/>
        <v>32.98</v>
      </c>
      <c r="H80" s="43"/>
      <c r="I80" s="43"/>
      <c r="J80" s="43"/>
      <c r="K80" s="36"/>
      <c r="L80" s="50"/>
      <c r="O80" s="50"/>
      <c r="P80" s="50"/>
      <c r="Q80" s="50"/>
    </row>
    <row r="81" spans="1:17" ht="28.5">
      <c r="A81" s="37" t="s">
        <v>176</v>
      </c>
      <c r="B81" s="38">
        <v>91992</v>
      </c>
      <c r="C81" s="39" t="s">
        <v>177</v>
      </c>
      <c r="D81" s="39" t="s">
        <v>107</v>
      </c>
      <c r="E81" s="41">
        <v>2</v>
      </c>
      <c r="F81" s="43">
        <v>28.06</v>
      </c>
      <c r="G81" s="34">
        <f t="shared" si="0"/>
        <v>56.12</v>
      </c>
      <c r="H81" s="43"/>
      <c r="I81" s="43"/>
      <c r="J81" s="43"/>
      <c r="K81" s="36"/>
      <c r="L81" s="50"/>
      <c r="O81" s="50"/>
      <c r="P81" s="50"/>
      <c r="Q81" s="50"/>
    </row>
    <row r="82" spans="1:17" ht="28.5">
      <c r="A82" s="37" t="s">
        <v>178</v>
      </c>
      <c r="B82" s="38">
        <v>91996</v>
      </c>
      <c r="C82" s="39" t="s">
        <v>179</v>
      </c>
      <c r="D82" s="39" t="s">
        <v>107</v>
      </c>
      <c r="E82" s="41">
        <v>2</v>
      </c>
      <c r="F82" s="43">
        <v>21.98</v>
      </c>
      <c r="G82" s="34">
        <f t="shared" si="0"/>
        <v>43.96</v>
      </c>
      <c r="H82" s="43"/>
      <c r="I82" s="43"/>
      <c r="J82" s="43"/>
      <c r="K82" s="36"/>
      <c r="L82" s="50"/>
      <c r="O82" s="50"/>
      <c r="P82" s="50"/>
      <c r="Q82" s="50"/>
    </row>
    <row r="83" spans="1:17" ht="28.5">
      <c r="A83" s="37" t="s">
        <v>180</v>
      </c>
      <c r="B83" s="38">
        <v>92000</v>
      </c>
      <c r="C83" s="39" t="s">
        <v>181</v>
      </c>
      <c r="D83" s="39" t="s">
        <v>107</v>
      </c>
      <c r="E83" s="41">
        <v>2</v>
      </c>
      <c r="F83" s="43">
        <v>19.63</v>
      </c>
      <c r="G83" s="34">
        <f t="shared" si="0"/>
        <v>39.26</v>
      </c>
      <c r="H83" s="43"/>
      <c r="I83" s="43"/>
      <c r="J83" s="43"/>
      <c r="K83" s="36"/>
      <c r="L83" s="50"/>
      <c r="O83" s="50"/>
      <c r="P83" s="50"/>
      <c r="Q83" s="50"/>
    </row>
    <row r="84" spans="1:17" ht="28.5">
      <c r="A84" s="37" t="s">
        <v>182</v>
      </c>
      <c r="B84" s="38">
        <v>92008</v>
      </c>
      <c r="C84" s="39" t="s">
        <v>183</v>
      </c>
      <c r="D84" s="39" t="s">
        <v>107</v>
      </c>
      <c r="E84" s="41">
        <v>6</v>
      </c>
      <c r="F84" s="43">
        <v>30.78</v>
      </c>
      <c r="G84" s="34">
        <f t="shared" si="0"/>
        <v>184.68</v>
      </c>
      <c r="H84" s="43"/>
      <c r="I84" s="43"/>
      <c r="J84" s="43"/>
      <c r="K84" s="36"/>
      <c r="L84" s="50"/>
      <c r="O84" s="50"/>
      <c r="P84" s="50"/>
      <c r="Q84" s="50"/>
    </row>
    <row r="85" spans="1:17" ht="28.5">
      <c r="A85" s="37" t="s">
        <v>184</v>
      </c>
      <c r="B85" s="38" t="s">
        <v>185</v>
      </c>
      <c r="C85" s="39" t="s">
        <v>186</v>
      </c>
      <c r="D85" s="39" t="s">
        <v>107</v>
      </c>
      <c r="E85" s="41">
        <v>4</v>
      </c>
      <c r="F85" s="43">
        <v>90.21</v>
      </c>
      <c r="G85" s="34">
        <f t="shared" si="0"/>
        <v>360.84</v>
      </c>
      <c r="H85" s="43"/>
      <c r="I85" s="43"/>
      <c r="J85" s="43"/>
      <c r="K85" s="36"/>
      <c r="L85" s="50"/>
      <c r="O85" s="50"/>
      <c r="P85" s="50"/>
      <c r="Q85" s="50"/>
    </row>
    <row r="86" spans="1:17" ht="28.5">
      <c r="A86" s="37" t="s">
        <v>187</v>
      </c>
      <c r="B86" s="38" t="s">
        <v>188</v>
      </c>
      <c r="C86" s="39" t="s">
        <v>189</v>
      </c>
      <c r="D86" s="39" t="s">
        <v>107</v>
      </c>
      <c r="E86" s="41">
        <v>3</v>
      </c>
      <c r="F86" s="43">
        <v>47.86</v>
      </c>
      <c r="G86" s="34">
        <f t="shared" si="0"/>
        <v>143.57999999999998</v>
      </c>
      <c r="H86" s="43"/>
      <c r="I86" s="43"/>
      <c r="J86" s="43"/>
      <c r="K86" s="36"/>
      <c r="L86" s="50"/>
      <c r="O86" s="50"/>
      <c r="P86" s="50"/>
      <c r="Q86" s="50"/>
    </row>
    <row r="87" spans="1:17" ht="28.5">
      <c r="A87" s="37" t="s">
        <v>190</v>
      </c>
      <c r="B87" s="38" t="s">
        <v>191</v>
      </c>
      <c r="C87" s="39" t="s">
        <v>192</v>
      </c>
      <c r="D87" s="39" t="s">
        <v>107</v>
      </c>
      <c r="E87" s="41">
        <v>3</v>
      </c>
      <c r="F87" s="43">
        <v>1391.62</v>
      </c>
      <c r="G87" s="34">
        <f t="shared" si="0"/>
        <v>4174.86</v>
      </c>
      <c r="H87" s="43"/>
      <c r="I87" s="43"/>
      <c r="J87" s="43"/>
      <c r="K87" s="36"/>
      <c r="L87" s="50"/>
      <c r="O87" s="50"/>
      <c r="P87" s="50"/>
      <c r="Q87" s="50"/>
    </row>
    <row r="88" spans="1:17" ht="28.5">
      <c r="A88" s="37" t="s">
        <v>193</v>
      </c>
      <c r="B88" s="38" t="s">
        <v>194</v>
      </c>
      <c r="C88" s="39" t="s">
        <v>195</v>
      </c>
      <c r="D88" s="39" t="s">
        <v>107</v>
      </c>
      <c r="E88" s="41">
        <v>3</v>
      </c>
      <c r="F88" s="43">
        <v>420.63</v>
      </c>
      <c r="G88" s="34">
        <f t="shared" si="0"/>
        <v>1261.8899999999999</v>
      </c>
      <c r="H88" s="43"/>
      <c r="I88" s="43"/>
      <c r="J88" s="43"/>
      <c r="K88" s="36"/>
      <c r="L88" s="50"/>
      <c r="O88" s="50"/>
      <c r="P88" s="50"/>
      <c r="Q88" s="50"/>
    </row>
    <row r="89" spans="1:17" ht="28.5">
      <c r="A89" s="37" t="s">
        <v>196</v>
      </c>
      <c r="B89" s="38">
        <v>83478</v>
      </c>
      <c r="C89" s="39" t="s">
        <v>197</v>
      </c>
      <c r="D89" s="39" t="s">
        <v>107</v>
      </c>
      <c r="E89" s="41">
        <v>6</v>
      </c>
      <c r="F89" s="43">
        <v>257.77</v>
      </c>
      <c r="G89" s="34">
        <f t="shared" si="0"/>
        <v>1546.62</v>
      </c>
      <c r="H89" s="43"/>
      <c r="I89" s="43"/>
      <c r="J89" s="43"/>
      <c r="K89" s="36"/>
      <c r="L89" s="50"/>
      <c r="O89" s="50"/>
      <c r="P89" s="50"/>
      <c r="Q89" s="50"/>
    </row>
    <row r="90" spans="1:17" ht="28.5">
      <c r="A90" s="37" t="s">
        <v>198</v>
      </c>
      <c r="B90" s="38">
        <v>83399</v>
      </c>
      <c r="C90" s="39" t="s">
        <v>199</v>
      </c>
      <c r="D90" s="39" t="s">
        <v>107</v>
      </c>
      <c r="E90" s="41">
        <v>1</v>
      </c>
      <c r="F90" s="43">
        <v>35.7</v>
      </c>
      <c r="G90" s="34">
        <f t="shared" si="0"/>
        <v>35.7</v>
      </c>
      <c r="H90" s="43"/>
      <c r="I90" s="43"/>
      <c r="J90" s="43"/>
      <c r="K90" s="36"/>
      <c r="L90" s="50"/>
      <c r="O90" s="50"/>
      <c r="P90" s="50"/>
      <c r="Q90" s="50"/>
    </row>
    <row r="91" spans="1:17" ht="28.5">
      <c r="A91" s="37" t="s">
        <v>200</v>
      </c>
      <c r="B91" s="38">
        <v>72282</v>
      </c>
      <c r="C91" s="39" t="s">
        <v>201</v>
      </c>
      <c r="D91" s="39" t="s">
        <v>107</v>
      </c>
      <c r="E91" s="41">
        <v>6</v>
      </c>
      <c r="F91" s="43">
        <v>112.25</v>
      </c>
      <c r="G91" s="34">
        <f t="shared" si="0"/>
        <v>673.5</v>
      </c>
      <c r="H91" s="43"/>
      <c r="I91" s="43"/>
      <c r="J91" s="43"/>
      <c r="K91" s="36"/>
      <c r="L91" s="50"/>
      <c r="O91" s="50"/>
      <c r="P91" s="50"/>
      <c r="Q91" s="50"/>
    </row>
    <row r="92" spans="1:17" ht="28.5">
      <c r="A92" s="37" t="s">
        <v>202</v>
      </c>
      <c r="B92" s="38" t="s">
        <v>203</v>
      </c>
      <c r="C92" s="39" t="s">
        <v>204</v>
      </c>
      <c r="D92" s="39" t="s">
        <v>107</v>
      </c>
      <c r="E92" s="41">
        <v>6</v>
      </c>
      <c r="F92" s="43">
        <v>42.57</v>
      </c>
      <c r="G92" s="34">
        <f t="shared" si="0"/>
        <v>255.42000000000002</v>
      </c>
      <c r="H92" s="43"/>
      <c r="I92" s="43"/>
      <c r="J92" s="43"/>
      <c r="K92" s="36"/>
      <c r="L92" s="50"/>
      <c r="O92" s="50"/>
      <c r="P92" s="50"/>
      <c r="Q92" s="50"/>
    </row>
    <row r="93" spans="1:17" ht="28.5">
      <c r="A93" s="37" t="s">
        <v>205</v>
      </c>
      <c r="B93" s="38">
        <v>83402</v>
      </c>
      <c r="C93" s="39" t="s">
        <v>206</v>
      </c>
      <c r="D93" s="39" t="s">
        <v>107</v>
      </c>
      <c r="E93" s="41">
        <v>3</v>
      </c>
      <c r="F93" s="43">
        <v>41.3</v>
      </c>
      <c r="G93" s="34">
        <f t="shared" si="0"/>
        <v>123.89999999999999</v>
      </c>
      <c r="H93" s="43"/>
      <c r="I93" s="43"/>
      <c r="J93" s="43"/>
      <c r="K93" s="36"/>
      <c r="L93" s="50"/>
      <c r="O93" s="50"/>
      <c r="P93" s="50"/>
      <c r="Q93" s="50"/>
    </row>
    <row r="94" spans="1:17" ht="14.25">
      <c r="A94" s="37" t="s">
        <v>207</v>
      </c>
      <c r="B94" s="38">
        <v>83483</v>
      </c>
      <c r="C94" s="39" t="s">
        <v>208</v>
      </c>
      <c r="D94" s="39" t="s">
        <v>107</v>
      </c>
      <c r="E94" s="41">
        <v>4</v>
      </c>
      <c r="F94" s="43">
        <v>47.05</v>
      </c>
      <c r="G94" s="34">
        <f t="shared" si="0"/>
        <v>188.2</v>
      </c>
      <c r="H94" s="43"/>
      <c r="I94" s="43"/>
      <c r="J94" s="43"/>
      <c r="K94" s="36"/>
      <c r="L94" s="50"/>
      <c r="O94" s="50"/>
      <c r="P94" s="50"/>
      <c r="Q94" s="50"/>
    </row>
    <row r="95" spans="1:17" ht="14.25">
      <c r="A95" s="37" t="s">
        <v>209</v>
      </c>
      <c r="B95" s="38">
        <v>83447</v>
      </c>
      <c r="C95" s="39" t="s">
        <v>210</v>
      </c>
      <c r="D95" s="39" t="s">
        <v>107</v>
      </c>
      <c r="E95" s="41">
        <v>7</v>
      </c>
      <c r="F95" s="43">
        <v>140.55</v>
      </c>
      <c r="G95" s="34">
        <f t="shared" si="0"/>
        <v>983.8500000000001</v>
      </c>
      <c r="H95" s="43"/>
      <c r="I95" s="43"/>
      <c r="J95" s="43"/>
      <c r="K95" s="36"/>
      <c r="L95" s="50"/>
      <c r="O95" s="50"/>
      <c r="P95" s="50"/>
      <c r="Q95" s="50"/>
    </row>
    <row r="96" spans="1:17" ht="14.25">
      <c r="A96" s="37"/>
      <c r="B96" s="37"/>
      <c r="C96" s="39"/>
      <c r="D96" s="39"/>
      <c r="E96" s="41"/>
      <c r="F96" s="43"/>
      <c r="G96" s="34"/>
      <c r="H96" s="43"/>
      <c r="I96" s="43"/>
      <c r="J96" s="43"/>
      <c r="K96" s="36"/>
      <c r="L96" s="50"/>
      <c r="O96" s="50"/>
      <c r="P96" s="50"/>
      <c r="Q96" s="50"/>
    </row>
    <row r="97" spans="1:17" ht="14.25">
      <c r="A97" s="37" t="s">
        <v>211</v>
      </c>
      <c r="B97" s="37"/>
      <c r="C97" s="49" t="s">
        <v>212</v>
      </c>
      <c r="D97" s="39"/>
      <c r="E97" s="41"/>
      <c r="F97" s="43"/>
      <c r="G97" s="34"/>
      <c r="H97" s="43"/>
      <c r="I97" s="43"/>
      <c r="J97" s="43"/>
      <c r="K97" s="36"/>
      <c r="L97" s="50"/>
      <c r="O97" s="50"/>
      <c r="P97" s="50"/>
      <c r="Q97" s="50"/>
    </row>
    <row r="98" spans="1:17" ht="14.25">
      <c r="A98" s="37" t="s">
        <v>213</v>
      </c>
      <c r="B98" s="38" t="s">
        <v>214</v>
      </c>
      <c r="C98" s="39" t="s">
        <v>215</v>
      </c>
      <c r="D98" s="39" t="s">
        <v>27</v>
      </c>
      <c r="E98" s="41">
        <v>7.45</v>
      </c>
      <c r="F98" s="43">
        <v>563.47</v>
      </c>
      <c r="G98" s="34">
        <f t="shared" si="0"/>
        <v>4197.851500000001</v>
      </c>
      <c r="H98" s="43"/>
      <c r="I98" s="43"/>
      <c r="J98" s="43"/>
      <c r="K98" s="36"/>
      <c r="L98" s="50"/>
      <c r="O98" s="50"/>
      <c r="P98" s="50"/>
      <c r="Q98" s="50"/>
    </row>
    <row r="99" spans="1:17" ht="14.25">
      <c r="A99" s="37" t="s">
        <v>216</v>
      </c>
      <c r="B99" s="38">
        <v>90822</v>
      </c>
      <c r="C99" s="39" t="s">
        <v>217</v>
      </c>
      <c r="D99" s="39" t="s">
        <v>107</v>
      </c>
      <c r="E99" s="41">
        <v>4</v>
      </c>
      <c r="F99" s="43">
        <v>174.61</v>
      </c>
      <c r="G99" s="34">
        <f t="shared" si="0"/>
        <v>698.44</v>
      </c>
      <c r="H99" s="43"/>
      <c r="I99" s="43"/>
      <c r="J99" s="43"/>
      <c r="K99" s="36"/>
      <c r="L99" s="50"/>
      <c r="O99" s="50"/>
      <c r="P99" s="50"/>
      <c r="Q99" s="50"/>
    </row>
    <row r="100" spans="1:17" ht="14.25">
      <c r="A100" s="37" t="s">
        <v>218</v>
      </c>
      <c r="B100" s="38">
        <v>90821</v>
      </c>
      <c r="C100" s="39" t="s">
        <v>219</v>
      </c>
      <c r="D100" s="39" t="s">
        <v>107</v>
      </c>
      <c r="E100" s="41">
        <v>1</v>
      </c>
      <c r="F100" s="43">
        <v>169.12</v>
      </c>
      <c r="G100" s="34">
        <f t="shared" si="0"/>
        <v>169.12</v>
      </c>
      <c r="H100" s="43"/>
      <c r="I100" s="43"/>
      <c r="J100" s="43"/>
      <c r="K100" s="36"/>
      <c r="L100" s="50"/>
      <c r="O100" s="50"/>
      <c r="P100" s="50"/>
      <c r="Q100" s="50"/>
    </row>
    <row r="101" spans="1:17" ht="14.25">
      <c r="A101" s="37" t="s">
        <v>220</v>
      </c>
      <c r="B101" s="38">
        <v>72117</v>
      </c>
      <c r="C101" s="39" t="s">
        <v>221</v>
      </c>
      <c r="D101" s="39" t="s">
        <v>27</v>
      </c>
      <c r="E101" s="41">
        <v>22.35</v>
      </c>
      <c r="F101" s="43">
        <v>96.63</v>
      </c>
      <c r="G101" s="34">
        <f t="shared" si="0"/>
        <v>2159.6805</v>
      </c>
      <c r="H101" s="43"/>
      <c r="I101" s="43"/>
      <c r="J101" s="43"/>
      <c r="K101" s="36"/>
      <c r="L101" s="50"/>
      <c r="O101" s="50"/>
      <c r="P101" s="50"/>
      <c r="Q101" s="50"/>
    </row>
    <row r="102" spans="1:17" ht="14.25">
      <c r="A102" s="37"/>
      <c r="B102" s="37"/>
      <c r="C102" s="39"/>
      <c r="D102" s="39"/>
      <c r="E102" s="41"/>
      <c r="F102" s="43"/>
      <c r="G102" s="34"/>
      <c r="H102" s="43"/>
      <c r="I102" s="43"/>
      <c r="J102" s="43"/>
      <c r="K102" s="36"/>
      <c r="L102" s="50"/>
      <c r="O102" s="50"/>
      <c r="P102" s="50"/>
      <c r="Q102" s="50"/>
    </row>
    <row r="103" spans="1:17" ht="14.25">
      <c r="A103" s="37" t="s">
        <v>222</v>
      </c>
      <c r="B103" s="37"/>
      <c r="C103" s="49" t="s">
        <v>223</v>
      </c>
      <c r="D103" s="39"/>
      <c r="E103" s="41"/>
      <c r="F103" s="43"/>
      <c r="G103" s="34"/>
      <c r="H103" s="43"/>
      <c r="I103" s="43"/>
      <c r="J103" s="43"/>
      <c r="K103" s="36"/>
      <c r="L103" s="50"/>
      <c r="O103" s="50"/>
      <c r="P103" s="50"/>
      <c r="Q103" s="50"/>
    </row>
    <row r="104" spans="1:17" ht="28.5">
      <c r="A104" s="37" t="s">
        <v>224</v>
      </c>
      <c r="B104" s="38">
        <v>88487</v>
      </c>
      <c r="C104" s="39" t="s">
        <v>225</v>
      </c>
      <c r="D104" s="39" t="s">
        <v>27</v>
      </c>
      <c r="E104" s="41">
        <v>170.82</v>
      </c>
      <c r="F104" s="43">
        <v>7.61</v>
      </c>
      <c r="G104" s="34">
        <f t="shared" si="0"/>
        <v>1299.9402</v>
      </c>
      <c r="H104" s="43"/>
      <c r="I104" s="43"/>
      <c r="J104" s="43"/>
      <c r="K104" s="36"/>
      <c r="L104" s="50"/>
      <c r="O104" s="50"/>
      <c r="P104" s="50"/>
      <c r="Q104" s="50"/>
    </row>
    <row r="105" spans="1:17" ht="14.25">
      <c r="A105" s="37" t="s">
        <v>226</v>
      </c>
      <c r="B105" s="38" t="s">
        <v>227</v>
      </c>
      <c r="C105" s="39" t="s">
        <v>228</v>
      </c>
      <c r="D105" s="39" t="s">
        <v>53</v>
      </c>
      <c r="E105" s="41">
        <v>36</v>
      </c>
      <c r="F105" s="43">
        <v>9.9</v>
      </c>
      <c r="G105" s="34">
        <f t="shared" si="0"/>
        <v>356.40000000000003</v>
      </c>
      <c r="H105" s="43"/>
      <c r="I105" s="43"/>
      <c r="J105" s="43"/>
      <c r="K105" s="36"/>
      <c r="L105" s="50"/>
      <c r="O105" s="50"/>
      <c r="P105" s="50"/>
      <c r="Q105" s="50"/>
    </row>
    <row r="106" spans="1:17" ht="14.25">
      <c r="A106" s="37" t="s">
        <v>229</v>
      </c>
      <c r="B106" s="38" t="s">
        <v>230</v>
      </c>
      <c r="C106" s="39" t="s">
        <v>231</v>
      </c>
      <c r="D106" s="39" t="s">
        <v>27</v>
      </c>
      <c r="E106" s="41">
        <v>22.35</v>
      </c>
      <c r="F106" s="43">
        <v>22.84</v>
      </c>
      <c r="G106" s="34">
        <f t="shared" si="0"/>
        <v>510.47400000000005</v>
      </c>
      <c r="H106" s="43"/>
      <c r="I106" s="43"/>
      <c r="J106" s="43"/>
      <c r="K106" s="36"/>
      <c r="L106" s="50"/>
      <c r="O106" s="50"/>
      <c r="P106" s="50"/>
      <c r="Q106" s="50"/>
    </row>
    <row r="107" spans="1:17" ht="28.5">
      <c r="A107" s="37" t="s">
        <v>232</v>
      </c>
      <c r="B107" s="38" t="s">
        <v>233</v>
      </c>
      <c r="C107" s="39" t="s">
        <v>234</v>
      </c>
      <c r="D107" s="39" t="s">
        <v>27</v>
      </c>
      <c r="E107" s="41">
        <v>24.57</v>
      </c>
      <c r="F107" s="43">
        <v>22.04</v>
      </c>
      <c r="G107" s="34">
        <f t="shared" si="0"/>
        <v>541.5228</v>
      </c>
      <c r="H107" s="43"/>
      <c r="I107" s="43"/>
      <c r="J107" s="43"/>
      <c r="K107" s="36"/>
      <c r="L107" s="50"/>
      <c r="O107" s="50"/>
      <c r="P107" s="50"/>
      <c r="Q107" s="50"/>
    </row>
    <row r="108" spans="1:17" ht="14.25">
      <c r="A108" s="37"/>
      <c r="B108" s="37"/>
      <c r="C108" s="39"/>
      <c r="D108" s="39"/>
      <c r="E108" s="41"/>
      <c r="F108" s="43"/>
      <c r="G108" s="34"/>
      <c r="H108" s="43"/>
      <c r="I108" s="43"/>
      <c r="J108" s="43"/>
      <c r="K108" s="36"/>
      <c r="L108" s="50"/>
      <c r="O108" s="50"/>
      <c r="P108" s="50"/>
      <c r="Q108" s="50"/>
    </row>
    <row r="109" spans="1:17" ht="14.25">
      <c r="A109" s="37" t="s">
        <v>235</v>
      </c>
      <c r="B109" s="37"/>
      <c r="C109" s="49" t="s">
        <v>236</v>
      </c>
      <c r="D109" s="39"/>
      <c r="E109" s="41"/>
      <c r="F109" s="43"/>
      <c r="G109" s="34"/>
      <c r="H109" s="43"/>
      <c r="I109" s="43"/>
      <c r="J109" s="43"/>
      <c r="K109" s="36"/>
      <c r="L109" s="50"/>
      <c r="O109" s="50"/>
      <c r="P109" s="50"/>
      <c r="Q109" s="50"/>
    </row>
    <row r="110" spans="1:17" ht="14.25">
      <c r="A110" s="37" t="s">
        <v>237</v>
      </c>
      <c r="B110" s="38" t="s">
        <v>238</v>
      </c>
      <c r="C110" s="39" t="s">
        <v>239</v>
      </c>
      <c r="D110" s="39" t="s">
        <v>27</v>
      </c>
      <c r="E110" s="39">
        <v>2.59</v>
      </c>
      <c r="F110" s="43">
        <v>463.05</v>
      </c>
      <c r="G110" s="34">
        <f t="shared" si="0"/>
        <v>1199.2994999999999</v>
      </c>
      <c r="H110" s="43"/>
      <c r="I110" s="43"/>
      <c r="J110" s="43"/>
      <c r="K110" s="36"/>
      <c r="L110" s="50"/>
      <c r="O110" s="50"/>
      <c r="P110" s="50"/>
      <c r="Q110" s="50"/>
    </row>
    <row r="111" spans="1:17" ht="14.25">
      <c r="A111" s="37" t="s">
        <v>240</v>
      </c>
      <c r="B111" s="38" t="s">
        <v>238</v>
      </c>
      <c r="C111" s="39" t="s">
        <v>241</v>
      </c>
      <c r="D111" s="39" t="s">
        <v>27</v>
      </c>
      <c r="E111" s="39">
        <v>3.49</v>
      </c>
      <c r="F111" s="43">
        <v>463.05</v>
      </c>
      <c r="G111" s="34">
        <f t="shared" si="0"/>
        <v>1616.0445000000002</v>
      </c>
      <c r="H111" s="43"/>
      <c r="I111" s="43"/>
      <c r="J111" s="43"/>
      <c r="K111" s="36"/>
      <c r="L111" s="50"/>
      <c r="O111" s="50"/>
      <c r="P111" s="50"/>
      <c r="Q111" s="50"/>
    </row>
    <row r="112" spans="1:17" ht="14.25">
      <c r="A112" s="37" t="s">
        <v>242</v>
      </c>
      <c r="B112" s="38" t="s">
        <v>243</v>
      </c>
      <c r="C112" s="39" t="s">
        <v>244</v>
      </c>
      <c r="D112" s="39" t="s">
        <v>27</v>
      </c>
      <c r="E112" s="41">
        <v>39</v>
      </c>
      <c r="F112" s="43">
        <v>34.25</v>
      </c>
      <c r="G112" s="34">
        <f t="shared" si="0"/>
        <v>1335.75</v>
      </c>
      <c r="H112" s="43"/>
      <c r="I112" s="43"/>
      <c r="J112" s="43"/>
      <c r="K112" s="36"/>
      <c r="L112" s="50"/>
      <c r="O112" s="50"/>
      <c r="P112" s="50"/>
      <c r="Q112" s="50"/>
    </row>
    <row r="113" spans="1:17" ht="14.25">
      <c r="A113" s="37"/>
      <c r="B113" s="37"/>
      <c r="C113" s="39"/>
      <c r="D113" s="39"/>
      <c r="E113" s="41"/>
      <c r="F113" s="43"/>
      <c r="G113" s="34"/>
      <c r="H113" s="43"/>
      <c r="I113" s="43"/>
      <c r="J113" s="43"/>
      <c r="K113" s="36"/>
      <c r="L113" s="50"/>
      <c r="O113" s="50"/>
      <c r="P113" s="50"/>
      <c r="Q113" s="50"/>
    </row>
    <row r="114" spans="1:17" ht="14.25">
      <c r="A114" s="37" t="s">
        <v>245</v>
      </c>
      <c r="B114" s="37"/>
      <c r="C114" s="49" t="s">
        <v>246</v>
      </c>
      <c r="D114" s="39"/>
      <c r="E114" s="41"/>
      <c r="F114" s="43"/>
      <c r="G114" s="34"/>
      <c r="H114" s="43"/>
      <c r="I114" s="43"/>
      <c r="J114" s="43"/>
      <c r="K114" s="36"/>
      <c r="L114" s="50"/>
      <c r="O114" s="50"/>
      <c r="P114" s="50"/>
      <c r="Q114" s="50"/>
    </row>
    <row r="115" spans="1:17" ht="28.5">
      <c r="A115" s="37" t="s">
        <v>247</v>
      </c>
      <c r="B115" s="38" t="s">
        <v>248</v>
      </c>
      <c r="C115" s="39" t="s">
        <v>249</v>
      </c>
      <c r="D115" s="39" t="s">
        <v>27</v>
      </c>
      <c r="E115" s="41">
        <v>231.2</v>
      </c>
      <c r="F115" s="43">
        <v>0.48</v>
      </c>
      <c r="G115" s="34">
        <f t="shared" si="0"/>
        <v>110.97599999999998</v>
      </c>
      <c r="H115" s="43"/>
      <c r="I115" s="43"/>
      <c r="J115" s="43"/>
      <c r="K115" s="36"/>
      <c r="L115" s="50"/>
      <c r="O115" s="50"/>
      <c r="P115" s="50"/>
      <c r="Q115" s="50"/>
    </row>
    <row r="116" spans="1:17" ht="28.5">
      <c r="A116" s="37" t="s">
        <v>250</v>
      </c>
      <c r="B116" s="38" t="s">
        <v>251</v>
      </c>
      <c r="C116" s="39" t="s">
        <v>252</v>
      </c>
      <c r="D116" s="39" t="s">
        <v>27</v>
      </c>
      <c r="E116" s="41">
        <v>231.2</v>
      </c>
      <c r="F116" s="43">
        <v>6.29</v>
      </c>
      <c r="G116" s="34">
        <f t="shared" si="0"/>
        <v>1454.248</v>
      </c>
      <c r="H116" s="43"/>
      <c r="I116" s="43"/>
      <c r="J116" s="43"/>
      <c r="K116" s="36"/>
      <c r="L116" s="50"/>
      <c r="O116" s="50"/>
      <c r="P116" s="50"/>
      <c r="Q116" s="50"/>
    </row>
    <row r="117" spans="1:17" ht="14.25">
      <c r="A117" s="37" t="s">
        <v>253</v>
      </c>
      <c r="B117" s="38" t="s">
        <v>254</v>
      </c>
      <c r="C117" s="39" t="s">
        <v>255</v>
      </c>
      <c r="D117" s="39" t="s">
        <v>53</v>
      </c>
      <c r="E117" s="41">
        <v>67.25</v>
      </c>
      <c r="F117" s="43">
        <v>20.42</v>
      </c>
      <c r="G117" s="34">
        <f t="shared" si="0"/>
        <v>1373.2450000000001</v>
      </c>
      <c r="H117" s="43"/>
      <c r="I117" s="43"/>
      <c r="J117" s="43"/>
      <c r="K117" s="36"/>
      <c r="L117" s="50"/>
      <c r="O117" s="50"/>
      <c r="P117" s="50"/>
      <c r="Q117" s="50"/>
    </row>
    <row r="118" spans="1:17" ht="14.25">
      <c r="A118" s="37" t="s">
        <v>256</v>
      </c>
      <c r="B118" s="38" t="s">
        <v>257</v>
      </c>
      <c r="C118" s="39" t="s">
        <v>258</v>
      </c>
      <c r="D118" s="39" t="s">
        <v>53</v>
      </c>
      <c r="E118" s="41">
        <v>218.02</v>
      </c>
      <c r="F118" s="43">
        <v>42.59</v>
      </c>
      <c r="G118" s="34">
        <f t="shared" si="0"/>
        <v>9285.471800000001</v>
      </c>
      <c r="H118" s="43"/>
      <c r="I118" s="43"/>
      <c r="J118" s="43"/>
      <c r="K118" s="36"/>
      <c r="L118" s="50"/>
      <c r="O118" s="50"/>
      <c r="P118" s="50"/>
      <c r="Q118" s="50"/>
    </row>
    <row r="119" spans="1:17" ht="28.5">
      <c r="A119" s="37" t="s">
        <v>259</v>
      </c>
      <c r="B119" s="38" t="s">
        <v>248</v>
      </c>
      <c r="C119" s="39" t="s">
        <v>260</v>
      </c>
      <c r="D119" s="39" t="s">
        <v>27</v>
      </c>
      <c r="E119" s="41">
        <v>919.75</v>
      </c>
      <c r="F119" s="43">
        <v>0.48</v>
      </c>
      <c r="G119" s="34">
        <f t="shared" si="0"/>
        <v>441.47999999999996</v>
      </c>
      <c r="H119" s="43"/>
      <c r="I119" s="43"/>
      <c r="J119" s="43"/>
      <c r="K119" s="36"/>
      <c r="L119" s="50"/>
      <c r="O119" s="50"/>
      <c r="P119" s="50"/>
      <c r="Q119" s="50"/>
    </row>
    <row r="120" spans="1:17" ht="28.5">
      <c r="A120" s="37" t="s">
        <v>261</v>
      </c>
      <c r="B120" s="38" t="s">
        <v>262</v>
      </c>
      <c r="C120" s="39" t="s">
        <v>263</v>
      </c>
      <c r="D120" s="39" t="s">
        <v>31</v>
      </c>
      <c r="E120" s="41">
        <v>91.97</v>
      </c>
      <c r="F120" s="43">
        <v>108.69</v>
      </c>
      <c r="G120" s="34">
        <f t="shared" si="0"/>
        <v>9996.219299999999</v>
      </c>
      <c r="H120" s="43"/>
      <c r="I120" s="43"/>
      <c r="J120" s="43"/>
      <c r="K120" s="36"/>
      <c r="L120" s="50"/>
      <c r="O120" s="50"/>
      <c r="P120" s="50"/>
      <c r="Q120" s="50"/>
    </row>
    <row r="121" spans="1:17" ht="28.5">
      <c r="A121" s="37" t="s">
        <v>264</v>
      </c>
      <c r="B121" s="38" t="s">
        <v>265</v>
      </c>
      <c r="C121" s="39" t="s">
        <v>266</v>
      </c>
      <c r="D121" s="39" t="s">
        <v>27</v>
      </c>
      <c r="E121" s="41">
        <v>12.5</v>
      </c>
      <c r="F121" s="43">
        <v>785.84</v>
      </c>
      <c r="G121" s="34">
        <f t="shared" si="0"/>
        <v>9823</v>
      </c>
      <c r="H121" s="43"/>
      <c r="I121" s="43"/>
      <c r="J121" s="43"/>
      <c r="K121" s="36"/>
      <c r="L121" s="50"/>
      <c r="O121" s="50"/>
      <c r="P121" s="50"/>
      <c r="Q121" s="50"/>
    </row>
    <row r="122" spans="1:17" ht="28.5">
      <c r="A122" s="37" t="s">
        <v>267</v>
      </c>
      <c r="B122" s="38" t="s">
        <v>265</v>
      </c>
      <c r="C122" s="39" t="s">
        <v>268</v>
      </c>
      <c r="D122" s="39" t="s">
        <v>27</v>
      </c>
      <c r="E122" s="41">
        <v>3</v>
      </c>
      <c r="F122" s="43">
        <v>785.84</v>
      </c>
      <c r="G122" s="34">
        <f t="shared" si="0"/>
        <v>2357.52</v>
      </c>
      <c r="H122" s="43"/>
      <c r="I122" s="43"/>
      <c r="J122" s="43"/>
      <c r="K122" s="36"/>
      <c r="L122" s="50"/>
      <c r="O122" s="50"/>
      <c r="P122" s="50"/>
      <c r="Q122" s="50"/>
    </row>
    <row r="123" spans="1:17" ht="14.25">
      <c r="A123" s="37"/>
      <c r="B123" s="38"/>
      <c r="C123" s="39"/>
      <c r="D123" s="39"/>
      <c r="E123" s="41"/>
      <c r="F123" s="43"/>
      <c r="G123" s="34"/>
      <c r="H123" s="43"/>
      <c r="I123" s="43"/>
      <c r="J123" s="43"/>
      <c r="K123" s="36"/>
      <c r="L123" s="50"/>
      <c r="O123" s="50"/>
      <c r="P123" s="50"/>
      <c r="Q123" s="50"/>
    </row>
    <row r="124" spans="1:17" ht="14.25">
      <c r="A124" s="37"/>
      <c r="B124" s="37"/>
      <c r="C124" s="39"/>
      <c r="D124" s="39"/>
      <c r="E124" s="41"/>
      <c r="F124" s="43"/>
      <c r="G124" s="34"/>
      <c r="H124" s="43"/>
      <c r="I124" s="43"/>
      <c r="J124" s="43"/>
      <c r="K124" s="36"/>
      <c r="L124" s="50"/>
      <c r="O124" s="50"/>
      <c r="P124" s="50"/>
      <c r="Q124" s="50"/>
    </row>
    <row r="125" spans="1:17" ht="14.25">
      <c r="A125" s="37" t="s">
        <v>269</v>
      </c>
      <c r="B125" s="37"/>
      <c r="C125" s="49" t="s">
        <v>270</v>
      </c>
      <c r="D125" s="39"/>
      <c r="E125" s="41"/>
      <c r="F125" s="43"/>
      <c r="G125" s="34"/>
      <c r="H125" s="43"/>
      <c r="I125" s="43"/>
      <c r="J125" s="43"/>
      <c r="K125" s="36"/>
      <c r="L125" s="50"/>
      <c r="O125" s="50"/>
      <c r="P125" s="50"/>
      <c r="Q125" s="50"/>
    </row>
    <row r="126" spans="1:17" ht="14.25">
      <c r="A126" s="37" t="s">
        <v>271</v>
      </c>
      <c r="B126" s="38" t="s">
        <v>33</v>
      </c>
      <c r="C126" s="39" t="s">
        <v>272</v>
      </c>
      <c r="D126" s="39" t="s">
        <v>27</v>
      </c>
      <c r="E126" s="41">
        <v>60</v>
      </c>
      <c r="F126" s="43">
        <v>7.81</v>
      </c>
      <c r="G126" s="34">
        <f t="shared" si="0"/>
        <v>468.59999999999997</v>
      </c>
      <c r="H126" s="43"/>
      <c r="I126" s="43"/>
      <c r="J126" s="43"/>
      <c r="K126" s="36"/>
      <c r="L126" s="50"/>
      <c r="O126" s="50"/>
      <c r="P126" s="50"/>
      <c r="Q126" s="50"/>
    </row>
    <row r="127" spans="1:17" ht="14.25">
      <c r="A127" s="37" t="s">
        <v>273</v>
      </c>
      <c r="B127" s="38" t="s">
        <v>29</v>
      </c>
      <c r="C127" s="39" t="s">
        <v>274</v>
      </c>
      <c r="D127" s="39" t="s">
        <v>31</v>
      </c>
      <c r="E127" s="41">
        <v>37.9</v>
      </c>
      <c r="F127" s="43">
        <v>4.53</v>
      </c>
      <c r="G127" s="34">
        <f t="shared" si="0"/>
        <v>171.687</v>
      </c>
      <c r="H127" s="43"/>
      <c r="I127" s="43"/>
      <c r="J127" s="43"/>
      <c r="K127" s="36"/>
      <c r="L127" s="50"/>
      <c r="O127" s="50"/>
      <c r="P127" s="50"/>
      <c r="Q127" s="50"/>
    </row>
    <row r="128" spans="1:17" ht="14.25">
      <c r="A128" s="37" t="s">
        <v>275</v>
      </c>
      <c r="B128" s="38">
        <v>5651</v>
      </c>
      <c r="C128" s="39" t="s">
        <v>40</v>
      </c>
      <c r="D128" s="39" t="s">
        <v>27</v>
      </c>
      <c r="E128" s="41">
        <v>91.5</v>
      </c>
      <c r="F128" s="43">
        <v>27.09</v>
      </c>
      <c r="G128" s="34">
        <f t="shared" si="0"/>
        <v>2478.735</v>
      </c>
      <c r="H128" s="43"/>
      <c r="I128" s="43"/>
      <c r="J128" s="43"/>
      <c r="K128" s="36"/>
      <c r="L128" s="50"/>
      <c r="O128" s="50"/>
      <c r="P128" s="50"/>
      <c r="Q128" s="50"/>
    </row>
    <row r="129" spans="1:17" ht="14.25">
      <c r="A129" s="37" t="s">
        <v>276</v>
      </c>
      <c r="B129" s="38" t="s">
        <v>48</v>
      </c>
      <c r="C129" s="39" t="s">
        <v>277</v>
      </c>
      <c r="D129" s="39" t="s">
        <v>50</v>
      </c>
      <c r="E129" s="41">
        <v>973.8</v>
      </c>
      <c r="F129" s="43">
        <v>5.14</v>
      </c>
      <c r="G129" s="34">
        <f t="shared" si="0"/>
        <v>5005.331999999999</v>
      </c>
      <c r="H129" s="43"/>
      <c r="I129" s="43"/>
      <c r="J129" s="43"/>
      <c r="K129" s="36"/>
      <c r="L129" s="50"/>
      <c r="O129" s="50"/>
      <c r="P129" s="50"/>
      <c r="Q129" s="50"/>
    </row>
    <row r="130" spans="1:17" ht="15.75" customHeight="1">
      <c r="A130" s="37" t="s">
        <v>278</v>
      </c>
      <c r="B130" s="38" t="s">
        <v>45</v>
      </c>
      <c r="C130" s="39" t="s">
        <v>46</v>
      </c>
      <c r="D130" s="39" t="s">
        <v>31</v>
      </c>
      <c r="E130" s="41">
        <v>7.5</v>
      </c>
      <c r="F130" s="43">
        <v>325.3</v>
      </c>
      <c r="G130" s="34">
        <f t="shared" si="0"/>
        <v>2439.75</v>
      </c>
      <c r="H130" s="43"/>
      <c r="I130" s="43"/>
      <c r="J130" s="43"/>
      <c r="K130" s="36"/>
      <c r="L130" s="50"/>
      <c r="O130" s="50"/>
      <c r="P130" s="50"/>
      <c r="Q130" s="50"/>
    </row>
    <row r="131" spans="1:17" ht="85.5">
      <c r="A131" s="54" t="s">
        <v>279</v>
      </c>
      <c r="B131" s="55" t="s">
        <v>280</v>
      </c>
      <c r="C131" s="56" t="s">
        <v>281</v>
      </c>
      <c r="D131" s="57" t="s">
        <v>107</v>
      </c>
      <c r="E131" s="58">
        <v>1</v>
      </c>
      <c r="F131" s="59">
        <v>29900</v>
      </c>
      <c r="G131" s="60">
        <f t="shared" si="0"/>
        <v>29900</v>
      </c>
      <c r="H131" s="43"/>
      <c r="I131" s="43"/>
      <c r="J131" s="43"/>
      <c r="K131" s="36"/>
      <c r="L131" s="50"/>
      <c r="O131" s="50"/>
      <c r="P131" s="50"/>
      <c r="Q131" s="50"/>
    </row>
    <row r="132" spans="1:17" ht="14.25">
      <c r="A132" s="54"/>
      <c r="B132" s="61"/>
      <c r="C132" s="39"/>
      <c r="D132" s="62"/>
      <c r="E132" s="63"/>
      <c r="F132" s="59"/>
      <c r="G132" s="60"/>
      <c r="H132" s="64"/>
      <c r="I132" s="64"/>
      <c r="J132" s="65"/>
      <c r="K132" s="36"/>
      <c r="L132" s="50"/>
      <c r="O132" s="50"/>
      <c r="P132" s="50"/>
      <c r="Q132" s="50"/>
    </row>
    <row r="133" spans="1:17" ht="14.25">
      <c r="A133" s="54" t="s">
        <v>282</v>
      </c>
      <c r="B133" s="61"/>
      <c r="C133" s="49" t="s">
        <v>283</v>
      </c>
      <c r="D133" s="62"/>
      <c r="E133" s="63"/>
      <c r="F133" s="59"/>
      <c r="G133" s="60"/>
      <c r="H133" s="64"/>
      <c r="I133" s="64"/>
      <c r="J133" s="65"/>
      <c r="K133" s="36"/>
      <c r="L133" s="50"/>
      <c r="O133" s="50"/>
      <c r="P133" s="50"/>
      <c r="Q133" s="50"/>
    </row>
    <row r="134" spans="1:17" ht="28.5">
      <c r="A134" s="54" t="s">
        <v>284</v>
      </c>
      <c r="B134" s="61"/>
      <c r="C134" s="39" t="s">
        <v>285</v>
      </c>
      <c r="D134" s="62"/>
      <c r="E134" s="63"/>
      <c r="F134" s="59"/>
      <c r="G134" s="60"/>
      <c r="H134" s="64"/>
      <c r="I134" s="64"/>
      <c r="J134" s="65"/>
      <c r="K134" s="36"/>
      <c r="L134" s="50"/>
      <c r="O134" s="50"/>
      <c r="P134" s="50"/>
      <c r="Q134" s="50"/>
    </row>
    <row r="135" spans="1:17" ht="14.25">
      <c r="A135" s="54" t="s">
        <v>286</v>
      </c>
      <c r="B135" s="38" t="s">
        <v>29</v>
      </c>
      <c r="C135" s="39" t="s">
        <v>287</v>
      </c>
      <c r="D135" s="62" t="s">
        <v>31</v>
      </c>
      <c r="E135" s="66">
        <v>94.5</v>
      </c>
      <c r="F135" s="43">
        <v>35.9</v>
      </c>
      <c r="G135" s="60">
        <f t="shared" si="0"/>
        <v>3392.5499999999997</v>
      </c>
      <c r="H135" s="64"/>
      <c r="I135" s="64"/>
      <c r="J135" s="65"/>
      <c r="K135" s="36"/>
      <c r="L135" s="50"/>
      <c r="O135" s="50"/>
      <c r="P135" s="50"/>
      <c r="Q135" s="50"/>
    </row>
    <row r="136" spans="1:17" ht="14.25">
      <c r="A136" s="54" t="s">
        <v>288</v>
      </c>
      <c r="B136" s="61">
        <v>79483</v>
      </c>
      <c r="C136" s="39" t="s">
        <v>289</v>
      </c>
      <c r="D136" s="63" t="s">
        <v>27</v>
      </c>
      <c r="E136" s="63">
        <v>252</v>
      </c>
      <c r="F136" s="59">
        <v>21.11</v>
      </c>
      <c r="G136" s="60">
        <f t="shared" si="0"/>
        <v>5319.72</v>
      </c>
      <c r="H136" s="64"/>
      <c r="I136" s="64"/>
      <c r="J136" s="65"/>
      <c r="K136" s="36"/>
      <c r="L136" s="50"/>
      <c r="O136" s="50"/>
      <c r="P136" s="50"/>
      <c r="Q136" s="50"/>
    </row>
    <row r="137" spans="1:17" ht="14.25">
      <c r="A137" s="54" t="s">
        <v>290</v>
      </c>
      <c r="B137" s="38">
        <v>5651</v>
      </c>
      <c r="C137" s="39" t="s">
        <v>291</v>
      </c>
      <c r="D137" s="63" t="s">
        <v>27</v>
      </c>
      <c r="E137" s="63">
        <v>75.6</v>
      </c>
      <c r="F137" s="43">
        <v>27.09</v>
      </c>
      <c r="G137" s="60">
        <f t="shared" si="0"/>
        <v>2048.004</v>
      </c>
      <c r="H137" s="64"/>
      <c r="I137" s="64"/>
      <c r="J137" s="65"/>
      <c r="K137" s="36"/>
      <c r="L137" s="50"/>
      <c r="O137" s="50"/>
      <c r="P137" s="50"/>
      <c r="Q137" s="50"/>
    </row>
    <row r="138" spans="1:17" ht="14.25">
      <c r="A138" s="54" t="s">
        <v>292</v>
      </c>
      <c r="B138" s="38" t="s">
        <v>48</v>
      </c>
      <c r="C138" s="39" t="s">
        <v>49</v>
      </c>
      <c r="D138" s="63" t="s">
        <v>50</v>
      </c>
      <c r="E138" s="63">
        <v>4251.28</v>
      </c>
      <c r="F138" s="59">
        <v>5.14</v>
      </c>
      <c r="G138" s="60">
        <f t="shared" si="0"/>
        <v>21851.579199999996</v>
      </c>
      <c r="H138" s="64"/>
      <c r="I138" s="64"/>
      <c r="J138" s="65"/>
      <c r="K138" s="36"/>
      <c r="L138" s="50"/>
      <c r="O138" s="50"/>
      <c r="P138" s="50"/>
      <c r="Q138" s="50"/>
    </row>
    <row r="139" spans="1:17" ht="28.5">
      <c r="A139" s="54" t="s">
        <v>293</v>
      </c>
      <c r="B139" s="38" t="s">
        <v>45</v>
      </c>
      <c r="C139" s="39" t="s">
        <v>62</v>
      </c>
      <c r="D139" s="63" t="s">
        <v>31</v>
      </c>
      <c r="E139" s="67">
        <v>63</v>
      </c>
      <c r="F139" s="68">
        <v>325.3</v>
      </c>
      <c r="G139" s="60">
        <f t="shared" si="0"/>
        <v>20493.9</v>
      </c>
      <c r="H139" s="64"/>
      <c r="I139" s="64"/>
      <c r="J139" s="65"/>
      <c r="K139" s="36"/>
      <c r="L139" s="50"/>
      <c r="O139" s="50"/>
      <c r="P139" s="50"/>
      <c r="Q139" s="50"/>
    </row>
    <row r="140" spans="1:17" ht="14.25">
      <c r="A140" s="54"/>
      <c r="B140" s="38">
        <v>87461</v>
      </c>
      <c r="C140" s="39" t="s">
        <v>294</v>
      </c>
      <c r="D140" s="63" t="s">
        <v>27</v>
      </c>
      <c r="E140" s="67">
        <v>504</v>
      </c>
      <c r="F140" s="68">
        <v>56.63</v>
      </c>
      <c r="G140" s="60">
        <f t="shared" si="0"/>
        <v>28541.52</v>
      </c>
      <c r="H140" s="64"/>
      <c r="I140" s="64"/>
      <c r="J140" s="65"/>
      <c r="K140" s="36"/>
      <c r="L140" s="50"/>
      <c r="O140" s="50"/>
      <c r="P140" s="50"/>
      <c r="Q140" s="50"/>
    </row>
    <row r="141" spans="1:17" ht="57">
      <c r="A141" s="54" t="s">
        <v>295</v>
      </c>
      <c r="B141" s="61">
        <v>85172</v>
      </c>
      <c r="C141" s="39" t="s">
        <v>296</v>
      </c>
      <c r="D141" s="63" t="s">
        <v>53</v>
      </c>
      <c r="E141" s="63">
        <v>1260</v>
      </c>
      <c r="F141" s="59">
        <v>80.58</v>
      </c>
      <c r="G141" s="60">
        <f t="shared" si="0"/>
        <v>101530.8</v>
      </c>
      <c r="H141" s="64"/>
      <c r="I141" s="64"/>
      <c r="J141" s="65"/>
      <c r="K141" s="36"/>
      <c r="L141" s="50"/>
      <c r="O141" s="50"/>
      <c r="P141" s="50"/>
      <c r="Q141" s="50"/>
    </row>
    <row r="142" spans="1:17" ht="14.25">
      <c r="A142" s="54"/>
      <c r="B142" s="61"/>
      <c r="C142" s="39"/>
      <c r="D142" s="63"/>
      <c r="E142" s="63"/>
      <c r="F142" s="59"/>
      <c r="G142" s="60"/>
      <c r="H142" s="64"/>
      <c r="I142" s="64"/>
      <c r="J142" s="65"/>
      <c r="K142" s="36"/>
      <c r="L142" s="50"/>
      <c r="O142" s="50"/>
      <c r="P142" s="50"/>
      <c r="Q142" s="50"/>
    </row>
    <row r="143" spans="1:17" ht="14.25">
      <c r="A143" s="54" t="s">
        <v>297</v>
      </c>
      <c r="B143" s="61"/>
      <c r="C143" s="49" t="s">
        <v>298</v>
      </c>
      <c r="D143" s="62"/>
      <c r="E143" s="63"/>
      <c r="F143" s="59"/>
      <c r="G143" s="60"/>
      <c r="H143" s="64"/>
      <c r="I143" s="64"/>
      <c r="J143" s="65"/>
      <c r="K143" s="36"/>
      <c r="L143" s="50"/>
      <c r="O143" s="50"/>
      <c r="P143" s="50"/>
      <c r="Q143" s="50"/>
    </row>
    <row r="144" spans="1:17" ht="15">
      <c r="A144" s="54" t="s">
        <v>299</v>
      </c>
      <c r="B144" s="61" t="s">
        <v>300</v>
      </c>
      <c r="C144" s="39" t="s">
        <v>301</v>
      </c>
      <c r="D144" s="62" t="s">
        <v>27</v>
      </c>
      <c r="E144" s="63">
        <v>54</v>
      </c>
      <c r="F144" s="59">
        <v>7.94</v>
      </c>
      <c r="G144" s="60">
        <f t="shared" si="0"/>
        <v>428.76000000000005</v>
      </c>
      <c r="H144" s="64"/>
      <c r="I144" s="64"/>
      <c r="J144" s="65"/>
      <c r="K144" s="36"/>
      <c r="L144" s="50"/>
      <c r="O144" s="50"/>
      <c r="P144" s="50"/>
      <c r="Q144" s="50"/>
    </row>
    <row r="145" spans="1:17" ht="15">
      <c r="A145" s="69"/>
      <c r="B145" s="69"/>
      <c r="C145" s="70"/>
      <c r="D145" s="70"/>
      <c r="E145" s="71"/>
      <c r="F145" s="64"/>
      <c r="G145" s="34"/>
      <c r="H145" s="64"/>
      <c r="I145" s="64"/>
      <c r="J145" s="72"/>
      <c r="K145" s="36"/>
      <c r="L145" s="50"/>
      <c r="O145" s="50"/>
      <c r="P145" s="50"/>
      <c r="Q145" s="50"/>
    </row>
    <row r="146" spans="1:11" ht="15.75" customHeight="1">
      <c r="A146" s="73" t="s">
        <v>302</v>
      </c>
      <c r="B146" s="73"/>
      <c r="C146" s="73"/>
      <c r="D146" s="73"/>
      <c r="E146" s="73"/>
      <c r="F146" s="73"/>
      <c r="G146" s="72">
        <f>SUM(G8:G145)</f>
        <v>331928.55199999997</v>
      </c>
      <c r="H146" s="72">
        <f>SUM(H8:H145)</f>
        <v>0</v>
      </c>
      <c r="I146" s="72">
        <f>SUM(I8:I145)</f>
        <v>0</v>
      </c>
      <c r="J146" s="72">
        <f>SUM(J8:J145)</f>
        <v>0</v>
      </c>
      <c r="K146" s="74"/>
    </row>
    <row r="147" spans="1:13" ht="15">
      <c r="A147" s="75"/>
      <c r="B147" s="75"/>
      <c r="C147" s="75"/>
      <c r="D147" s="75"/>
      <c r="E147" s="75"/>
      <c r="F147" s="76" t="s">
        <v>303</v>
      </c>
      <c r="G147" s="76"/>
      <c r="H147" s="77">
        <f>H146+I146+J146</f>
        <v>0</v>
      </c>
      <c r="I147" s="77"/>
      <c r="J147" s="77"/>
      <c r="K147" s="78"/>
      <c r="L147" s="78"/>
      <c r="M147" s="79"/>
    </row>
    <row r="148" spans="1:13" ht="14.25">
      <c r="A148" s="80"/>
      <c r="B148" s="80"/>
      <c r="C148" s="80"/>
      <c r="D148" s="80"/>
      <c r="E148" s="80"/>
      <c r="F148" s="81"/>
      <c r="G148" s="81"/>
      <c r="H148" s="82"/>
      <c r="I148" s="82"/>
      <c r="J148" s="82"/>
      <c r="K148" s="78"/>
      <c r="L148" s="78"/>
      <c r="M148" s="79"/>
    </row>
    <row r="149" ht="13.5">
      <c r="C149" s="83"/>
    </row>
    <row r="150" spans="3:6" ht="13.5">
      <c r="C150" s="8" t="s">
        <v>304</v>
      </c>
      <c r="F150" s="84"/>
    </row>
    <row r="151" spans="1:13" ht="14.25">
      <c r="A151" s="85"/>
      <c r="B151" s="85"/>
      <c r="C151" s="85"/>
      <c r="D151" s="85"/>
      <c r="E151" s="78"/>
      <c r="F151" s="78"/>
      <c r="G151" s="78"/>
      <c r="H151" s="78"/>
      <c r="I151" s="78"/>
      <c r="J151" s="86"/>
      <c r="K151" s="78"/>
      <c r="L151" s="78"/>
      <c r="M151" s="79"/>
    </row>
    <row r="152" spans="3:9" ht="13.5">
      <c r="C152" s="87"/>
      <c r="H152" s="88"/>
      <c r="I152" s="88"/>
    </row>
    <row r="153" spans="1:13" ht="30" customHeight="1">
      <c r="A153" s="85"/>
      <c r="B153" s="85"/>
      <c r="C153" s="89" t="s">
        <v>305</v>
      </c>
      <c r="D153" s="8"/>
      <c r="E153" s="78"/>
      <c r="F153" s="78"/>
      <c r="G153" s="78"/>
      <c r="H153" s="90" t="s">
        <v>306</v>
      </c>
      <c r="I153" s="90"/>
      <c r="J153" s="86"/>
      <c r="K153" s="78"/>
      <c r="L153" s="78"/>
      <c r="M153" s="79"/>
    </row>
    <row r="154" spans="1:13" ht="12.75">
      <c r="A154" s="50"/>
      <c r="B154" s="50"/>
      <c r="C154" s="50"/>
      <c r="D154" s="50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3:13" ht="12.75">
      <c r="C155" s="91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3:9" ht="15.75">
      <c r="C156" s="92"/>
      <c r="H156" s="88"/>
      <c r="I156" s="88"/>
    </row>
    <row r="157" spans="8:9" ht="34.5" customHeight="1">
      <c r="H157" s="90" t="s">
        <v>307</v>
      </c>
      <c r="I157" s="90"/>
    </row>
  </sheetData>
  <sheetProtection selectLockedCells="1" selectUnlockedCells="1"/>
  <mergeCells count="25">
    <mergeCell ref="A1:C1"/>
    <mergeCell ref="D1:I1"/>
    <mergeCell ref="J1:J3"/>
    <mergeCell ref="A2:C2"/>
    <mergeCell ref="E2:I2"/>
    <mergeCell ref="A3:C3"/>
    <mergeCell ref="E3:I3"/>
    <mergeCell ref="F5:G5"/>
    <mergeCell ref="H5:J5"/>
    <mergeCell ref="A6:A7"/>
    <mergeCell ref="B6:B7"/>
    <mergeCell ref="C6:C7"/>
    <mergeCell ref="D6:D7"/>
    <mergeCell ref="E6:E7"/>
    <mergeCell ref="F6:F7"/>
    <mergeCell ref="G6:G7"/>
    <mergeCell ref="H6:J6"/>
    <mergeCell ref="A146:F146"/>
    <mergeCell ref="A147:E147"/>
    <mergeCell ref="F147:G147"/>
    <mergeCell ref="H147:J147"/>
    <mergeCell ref="H152:I152"/>
    <mergeCell ref="H153:I153"/>
    <mergeCell ref="H156:I156"/>
    <mergeCell ref="H157:I157"/>
  </mergeCells>
  <printOptions horizontalCentered="1" verticalCentered="1"/>
  <pageMargins left="0.5513888888888889" right="0.5118055555555555" top="0.3541666666666667" bottom="0.5118055555555555" header="0.5118055555555555" footer="0.5118055555555555"/>
  <pageSetup horizontalDpi="300" verticalDpi="3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6">
      <pane ySplit="65535" topLeftCell="A1" activePane="topLeft" state="split"/>
      <selection pane="topLeft" activeCell="O23" sqref="O23"/>
      <selection pane="bottomLeft" activeCell="A1" sqref="A1"/>
    </sheetView>
  </sheetViews>
  <sheetFormatPr defaultColWidth="9.140625" defaultRowHeight="12.75"/>
  <cols>
    <col min="6" max="6" width="11.00390625" style="0" customWidth="1"/>
    <col min="7" max="8" width="10.28125" style="0" customWidth="1"/>
    <col min="9" max="11" width="11.28125" style="0" customWidth="1"/>
    <col min="13" max="13" width="11.57421875" style="0" customWidth="1"/>
  </cols>
  <sheetData>
    <row r="1" spans="1:13" ht="12.75">
      <c r="A1" s="93" t="s">
        <v>308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3" spans="1:13" ht="15.75">
      <c r="A3" s="94" t="s">
        <v>309</v>
      </c>
      <c r="B3" s="94"/>
      <c r="C3" s="94"/>
      <c r="D3" s="94"/>
      <c r="E3" s="94"/>
      <c r="F3" s="94"/>
      <c r="G3" s="95"/>
      <c r="H3" s="96"/>
      <c r="I3" s="96"/>
      <c r="J3" s="96"/>
      <c r="K3" s="96"/>
      <c r="L3" s="96"/>
      <c r="M3" s="97"/>
    </row>
    <row r="4" spans="1:13" ht="15.75" customHeight="1">
      <c r="A4" s="98" t="s">
        <v>310</v>
      </c>
      <c r="B4" s="98"/>
      <c r="C4" s="98"/>
      <c r="D4" s="98"/>
      <c r="E4" s="98"/>
      <c r="F4" s="98"/>
      <c r="G4" s="99"/>
      <c r="H4" s="100"/>
      <c r="I4" s="100"/>
      <c r="J4" s="100"/>
      <c r="K4" s="100"/>
      <c r="L4" s="101"/>
      <c r="M4" s="102"/>
    </row>
    <row r="5" spans="1:13" ht="18">
      <c r="A5" s="98"/>
      <c r="B5" s="98"/>
      <c r="C5" s="98"/>
      <c r="D5" s="98"/>
      <c r="E5" s="98"/>
      <c r="F5" s="98"/>
      <c r="G5" s="103"/>
      <c r="H5" s="104"/>
      <c r="I5" s="104"/>
      <c r="J5" s="104"/>
      <c r="K5" s="104"/>
      <c r="L5" s="105"/>
      <c r="M5" s="102"/>
    </row>
    <row r="6" spans="1:13" ht="13.5">
      <c r="A6" s="106" t="s">
        <v>311</v>
      </c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8">
        <v>42419</v>
      </c>
    </row>
    <row r="7" ht="12.75">
      <c r="M7" s="109"/>
    </row>
    <row r="8" spans="1:13" ht="12.75">
      <c r="A8" s="110" t="s">
        <v>13</v>
      </c>
      <c r="B8" s="111" t="s">
        <v>312</v>
      </c>
      <c r="C8" s="111"/>
      <c r="D8" s="111"/>
      <c r="E8" s="111"/>
      <c r="F8" s="112" t="s">
        <v>313</v>
      </c>
      <c r="G8" s="110">
        <v>1</v>
      </c>
      <c r="H8" s="110">
        <v>2</v>
      </c>
      <c r="I8" s="113">
        <v>3</v>
      </c>
      <c r="J8" s="113">
        <v>4</v>
      </c>
      <c r="K8" s="113">
        <v>5</v>
      </c>
      <c r="L8" s="113"/>
      <c r="M8" s="114" t="s">
        <v>314</v>
      </c>
    </row>
    <row r="9" spans="1:13" ht="12.75">
      <c r="A9" s="115">
        <v>1</v>
      </c>
      <c r="B9" s="116" t="str">
        <f>Plan1!C8</f>
        <v>Serviços preliminares</v>
      </c>
      <c r="C9" s="116"/>
      <c r="D9" s="116"/>
      <c r="E9" s="116"/>
      <c r="F9" s="117">
        <f>SUM(Plan1!G9:G11)</f>
        <v>1548.2820000000002</v>
      </c>
      <c r="G9" s="118">
        <f>F9*G10</f>
        <v>1548.2820000000002</v>
      </c>
      <c r="H9" s="118">
        <f>F9*H10</f>
        <v>0</v>
      </c>
      <c r="I9" s="119">
        <f>F9*I10</f>
        <v>0</v>
      </c>
      <c r="J9" s="119">
        <f>F9*J10</f>
        <v>0</v>
      </c>
      <c r="K9" s="119">
        <f>F9*K10</f>
        <v>0</v>
      </c>
      <c r="L9" s="119"/>
      <c r="M9" s="118">
        <f aca="true" t="shared" si="0" ref="M9:M38">SUM(G9:K9)</f>
        <v>1548.2820000000002</v>
      </c>
    </row>
    <row r="10" spans="1:13" ht="12.75">
      <c r="A10" s="115"/>
      <c r="B10" s="116"/>
      <c r="C10" s="116"/>
      <c r="D10" s="116"/>
      <c r="E10" s="116"/>
      <c r="F10" s="117"/>
      <c r="G10" s="120">
        <v>1</v>
      </c>
      <c r="H10" s="120">
        <v>0</v>
      </c>
      <c r="I10" s="121">
        <v>0</v>
      </c>
      <c r="J10" s="121">
        <v>0</v>
      </c>
      <c r="K10" s="121">
        <v>0</v>
      </c>
      <c r="L10" s="121"/>
      <c r="M10" s="120">
        <f t="shared" si="0"/>
        <v>1</v>
      </c>
    </row>
    <row r="11" spans="1:13" ht="12.75">
      <c r="A11" s="115">
        <v>2</v>
      </c>
      <c r="B11" s="116" t="str">
        <f>Plan1!C13</f>
        <v>Infraestrutura</v>
      </c>
      <c r="C11" s="116"/>
      <c r="D11" s="116"/>
      <c r="E11" s="116"/>
      <c r="F11" s="117">
        <f>SUM(Plan1!G14:G19)</f>
        <v>2532.2425</v>
      </c>
      <c r="G11" s="118">
        <f>F11*G12</f>
        <v>1012.8969999999999</v>
      </c>
      <c r="H11" s="118">
        <f>F11*H12</f>
        <v>1519.3455</v>
      </c>
      <c r="I11" s="119">
        <f>F11*I12</f>
        <v>0</v>
      </c>
      <c r="J11" s="119">
        <f>F11*J12</f>
        <v>0</v>
      </c>
      <c r="K11" s="119">
        <f>F11*K12</f>
        <v>0</v>
      </c>
      <c r="L11" s="119"/>
      <c r="M11" s="118">
        <f t="shared" si="0"/>
        <v>2532.2425</v>
      </c>
    </row>
    <row r="12" spans="1:13" ht="12.75">
      <c r="A12" s="115"/>
      <c r="B12" s="116"/>
      <c r="C12" s="116"/>
      <c r="D12" s="116"/>
      <c r="E12" s="116"/>
      <c r="F12" s="117"/>
      <c r="G12" s="120">
        <v>0.4</v>
      </c>
      <c r="H12" s="120">
        <v>0.6</v>
      </c>
      <c r="I12" s="121">
        <v>0</v>
      </c>
      <c r="J12" s="121">
        <v>0</v>
      </c>
      <c r="K12" s="121">
        <v>0</v>
      </c>
      <c r="L12" s="121"/>
      <c r="M12" s="120">
        <f t="shared" si="0"/>
        <v>1</v>
      </c>
    </row>
    <row r="13" spans="1:13" ht="12.75">
      <c r="A13" s="115">
        <v>3</v>
      </c>
      <c r="B13" s="116" t="str">
        <f>Plan1!C21</f>
        <v>Superestrutura</v>
      </c>
      <c r="C13" s="116"/>
      <c r="D13" s="116"/>
      <c r="E13" s="116"/>
      <c r="F13" s="117">
        <f>SUM(Plan1!G22:G25)</f>
        <v>5091.523</v>
      </c>
      <c r="G13" s="118">
        <f>F13*G14</f>
        <v>0</v>
      </c>
      <c r="H13" s="118">
        <f>F13*H14</f>
        <v>3054.9138</v>
      </c>
      <c r="I13" s="119">
        <f>F13*I14</f>
        <v>2036.6092</v>
      </c>
      <c r="J13" s="119">
        <f>F13*J14</f>
        <v>0</v>
      </c>
      <c r="K13" s="119">
        <f>F13*K14</f>
        <v>0</v>
      </c>
      <c r="L13" s="119"/>
      <c r="M13" s="118">
        <f t="shared" si="0"/>
        <v>5091.523</v>
      </c>
    </row>
    <row r="14" spans="1:13" ht="12.75">
      <c r="A14" s="115"/>
      <c r="B14" s="116"/>
      <c r="C14" s="116"/>
      <c r="D14" s="116"/>
      <c r="E14" s="116"/>
      <c r="F14" s="117"/>
      <c r="G14" s="120">
        <v>0</v>
      </c>
      <c r="H14" s="120">
        <v>0.6</v>
      </c>
      <c r="I14" s="121">
        <v>0.4</v>
      </c>
      <c r="J14" s="121">
        <v>0</v>
      </c>
      <c r="K14" s="121">
        <v>0</v>
      </c>
      <c r="L14" s="121"/>
      <c r="M14" s="120">
        <f t="shared" si="0"/>
        <v>1</v>
      </c>
    </row>
    <row r="15" spans="1:13" ht="12.75">
      <c r="A15" s="115">
        <v>4</v>
      </c>
      <c r="B15" s="116" t="str">
        <f>Plan1!C27</f>
        <v>Alvenaria</v>
      </c>
      <c r="C15" s="116"/>
      <c r="D15" s="116"/>
      <c r="E15" s="116"/>
      <c r="F15" s="117">
        <f>SUM(Plan1!G28:G29)</f>
        <v>5332.311000000001</v>
      </c>
      <c r="G15" s="118">
        <f>F15*G16</f>
        <v>0</v>
      </c>
      <c r="H15" s="118">
        <f>F15*H16</f>
        <v>1599.6933000000001</v>
      </c>
      <c r="I15" s="119">
        <f>F15*I16</f>
        <v>3199.3866000000003</v>
      </c>
      <c r="J15" s="119">
        <f>F15*J16</f>
        <v>533.2311000000001</v>
      </c>
      <c r="K15" s="119">
        <f>F15*K16</f>
        <v>0</v>
      </c>
      <c r="L15" s="119"/>
      <c r="M15" s="118">
        <f t="shared" si="0"/>
        <v>5332.311000000001</v>
      </c>
    </row>
    <row r="16" spans="1:13" ht="12.75">
      <c r="A16" s="115"/>
      <c r="B16" s="116"/>
      <c r="C16" s="116"/>
      <c r="D16" s="116"/>
      <c r="E16" s="116"/>
      <c r="F16" s="117"/>
      <c r="G16" s="120">
        <v>0</v>
      </c>
      <c r="H16" s="120">
        <v>0.3</v>
      </c>
      <c r="I16" s="121">
        <v>0.6</v>
      </c>
      <c r="J16" s="121">
        <v>0.1</v>
      </c>
      <c r="K16" s="121">
        <v>0</v>
      </c>
      <c r="L16" s="121"/>
      <c r="M16" s="120">
        <f t="shared" si="0"/>
        <v>1</v>
      </c>
    </row>
    <row r="17" spans="1:13" ht="12.75">
      <c r="A17" s="115">
        <v>5</v>
      </c>
      <c r="B17" s="116" t="str">
        <f>Plan1!C31</f>
        <v>Cobertura</v>
      </c>
      <c r="C17" s="116"/>
      <c r="D17" s="116"/>
      <c r="E17" s="116"/>
      <c r="F17" s="117">
        <f>SUM(Plan1!G32:G35)</f>
        <v>10142.52</v>
      </c>
      <c r="G17" s="118">
        <f>F17*G18</f>
        <v>0</v>
      </c>
      <c r="H17" s="118">
        <f>F17*H18</f>
        <v>0</v>
      </c>
      <c r="I17" s="119">
        <f>F17*I18</f>
        <v>6085.512</v>
      </c>
      <c r="J17" s="119">
        <f>F17*J18</f>
        <v>2028.5040000000001</v>
      </c>
      <c r="K17" s="119">
        <f>F17*K18</f>
        <v>2028.5040000000001</v>
      </c>
      <c r="L17" s="119"/>
      <c r="M17" s="118">
        <f t="shared" si="0"/>
        <v>10142.52</v>
      </c>
    </row>
    <row r="18" spans="1:13" ht="12.75">
      <c r="A18" s="115"/>
      <c r="B18" s="116"/>
      <c r="C18" s="116"/>
      <c r="D18" s="116"/>
      <c r="E18" s="116"/>
      <c r="F18" s="117"/>
      <c r="G18" s="120">
        <v>0</v>
      </c>
      <c r="H18" s="120">
        <v>0</v>
      </c>
      <c r="I18" s="121">
        <v>0.6</v>
      </c>
      <c r="J18" s="121">
        <v>0.2</v>
      </c>
      <c r="K18" s="121">
        <v>0.2</v>
      </c>
      <c r="L18" s="121"/>
      <c r="M18" s="120">
        <f t="shared" si="0"/>
        <v>1</v>
      </c>
    </row>
    <row r="19" spans="1:13" ht="12.75">
      <c r="A19" s="115">
        <v>6</v>
      </c>
      <c r="B19" s="116" t="str">
        <f>Plan1!C37</f>
        <v>Revestimentos</v>
      </c>
      <c r="C19" s="116"/>
      <c r="D19" s="116"/>
      <c r="E19" s="116"/>
      <c r="F19" s="117">
        <f>SUM(Plan1!G38:G45)</f>
        <v>7213.943200000001</v>
      </c>
      <c r="G19" s="118">
        <f>F19*G20</f>
        <v>0</v>
      </c>
      <c r="H19" s="118">
        <f>F19*H20</f>
        <v>0</v>
      </c>
      <c r="I19" s="119">
        <f>F19*I20</f>
        <v>3606.9716000000003</v>
      </c>
      <c r="J19" s="119">
        <f>F19*J20</f>
        <v>2885.5772800000004</v>
      </c>
      <c r="K19" s="119">
        <f>F19*K20</f>
        <v>721.3943200000001</v>
      </c>
      <c r="L19" s="119"/>
      <c r="M19" s="118">
        <f t="shared" si="0"/>
        <v>7213.9432000000015</v>
      </c>
    </row>
    <row r="20" spans="1:13" ht="12.75">
      <c r="A20" s="115"/>
      <c r="B20" s="116"/>
      <c r="C20" s="116"/>
      <c r="D20" s="116"/>
      <c r="E20" s="116"/>
      <c r="F20" s="117"/>
      <c r="G20" s="120">
        <v>0</v>
      </c>
      <c r="H20" s="120">
        <v>0</v>
      </c>
      <c r="I20" s="121">
        <v>0.5</v>
      </c>
      <c r="J20" s="121">
        <v>0.4</v>
      </c>
      <c r="K20" s="121">
        <v>0.1</v>
      </c>
      <c r="L20" s="121"/>
      <c r="M20" s="120">
        <f t="shared" si="0"/>
        <v>1</v>
      </c>
    </row>
    <row r="21" spans="1:13" ht="12.75">
      <c r="A21" s="115">
        <v>7</v>
      </c>
      <c r="B21" s="116" t="str">
        <f>Plan1!C47</f>
        <v>Hidrossanitário</v>
      </c>
      <c r="C21" s="116"/>
      <c r="D21" s="116"/>
      <c r="E21" s="116"/>
      <c r="F21" s="117">
        <f>SUM(Plan1!G48:G58)</f>
        <v>2437.7599999999998</v>
      </c>
      <c r="G21" s="118">
        <f>F21*G22</f>
        <v>0</v>
      </c>
      <c r="H21" s="118">
        <f>F21*H22</f>
        <v>0</v>
      </c>
      <c r="I21" s="119">
        <f>F21*I22</f>
        <v>975.1039999999999</v>
      </c>
      <c r="J21" s="119">
        <f>F21*J22</f>
        <v>1218.8799999999999</v>
      </c>
      <c r="K21" s="119">
        <f>F21*K22</f>
        <v>243.77599999999998</v>
      </c>
      <c r="L21" s="119"/>
      <c r="M21" s="118">
        <f t="shared" si="0"/>
        <v>2437.7599999999998</v>
      </c>
    </row>
    <row r="22" spans="1:13" ht="12.75">
      <c r="A22" s="115"/>
      <c r="B22" s="116"/>
      <c r="C22" s="116"/>
      <c r="D22" s="116"/>
      <c r="E22" s="116"/>
      <c r="F22" s="117"/>
      <c r="G22" s="120">
        <v>0</v>
      </c>
      <c r="H22" s="120">
        <v>0</v>
      </c>
      <c r="I22" s="121">
        <v>0.4</v>
      </c>
      <c r="J22" s="121">
        <v>0.5</v>
      </c>
      <c r="K22" s="121">
        <v>0.1</v>
      </c>
      <c r="L22" s="121"/>
      <c r="M22" s="120">
        <f t="shared" si="0"/>
        <v>1</v>
      </c>
    </row>
    <row r="23" spans="1:13" ht="12.75">
      <c r="A23" s="115">
        <v>8</v>
      </c>
      <c r="B23" s="116" t="str">
        <f>Plan1!C60</f>
        <v>Instalações elétricas</v>
      </c>
      <c r="C23" s="116"/>
      <c r="D23" s="116"/>
      <c r="E23" s="116"/>
      <c r="F23" s="117">
        <f>SUM(Plan1!G61:G95)</f>
        <v>24632.35</v>
      </c>
      <c r="G23" s="118">
        <f>F23*G24</f>
        <v>0</v>
      </c>
      <c r="H23" s="118">
        <f>F23*H24</f>
        <v>0</v>
      </c>
      <c r="I23" s="119">
        <f>F23*I24</f>
        <v>9852.94</v>
      </c>
      <c r="J23" s="119">
        <f>F23*J24</f>
        <v>12316.175</v>
      </c>
      <c r="K23" s="119">
        <f>F23*K24</f>
        <v>2463.235</v>
      </c>
      <c r="L23" s="119"/>
      <c r="M23" s="118">
        <f t="shared" si="0"/>
        <v>24632.35</v>
      </c>
    </row>
    <row r="24" spans="1:13" ht="12.75">
      <c r="A24" s="115"/>
      <c r="B24" s="116"/>
      <c r="C24" s="116"/>
      <c r="D24" s="116"/>
      <c r="E24" s="116"/>
      <c r="F24" s="117"/>
      <c r="G24" s="120">
        <v>0</v>
      </c>
      <c r="H24" s="120">
        <v>0</v>
      </c>
      <c r="I24" s="121">
        <v>0.4</v>
      </c>
      <c r="J24" s="121">
        <v>0.5</v>
      </c>
      <c r="K24" s="121">
        <v>0.1</v>
      </c>
      <c r="L24" s="121"/>
      <c r="M24" s="120">
        <f t="shared" si="0"/>
        <v>1</v>
      </c>
    </row>
    <row r="25" spans="1:13" ht="12.75">
      <c r="A25" s="115">
        <v>9</v>
      </c>
      <c r="B25" s="116" t="str">
        <f>Plan1!C97</f>
        <v>Caixilharias</v>
      </c>
      <c r="C25" s="116"/>
      <c r="D25" s="116"/>
      <c r="E25" s="116"/>
      <c r="F25" s="117">
        <f>SUM(Plan1!G98:G101)</f>
        <v>7225.092000000001</v>
      </c>
      <c r="G25" s="118">
        <f>F25*G26</f>
        <v>0</v>
      </c>
      <c r="H25" s="118">
        <f>F25*H26</f>
        <v>0</v>
      </c>
      <c r="I25" s="119">
        <f>F25*I26</f>
        <v>0</v>
      </c>
      <c r="J25" s="119">
        <f>F25*J26</f>
        <v>4335.0552</v>
      </c>
      <c r="K25" s="119">
        <f>F25*K26</f>
        <v>2890.0368000000003</v>
      </c>
      <c r="L25" s="119"/>
      <c r="M25" s="118">
        <f t="shared" si="0"/>
        <v>7225.092000000001</v>
      </c>
    </row>
    <row r="26" spans="1:13" ht="12.75">
      <c r="A26" s="115"/>
      <c r="B26" s="116"/>
      <c r="C26" s="116"/>
      <c r="D26" s="116"/>
      <c r="E26" s="116"/>
      <c r="F26" s="117"/>
      <c r="G26" s="120">
        <v>0</v>
      </c>
      <c r="H26" s="120">
        <v>0</v>
      </c>
      <c r="I26" s="121">
        <v>0</v>
      </c>
      <c r="J26" s="121">
        <v>0.6</v>
      </c>
      <c r="K26" s="121">
        <v>0.4</v>
      </c>
      <c r="L26" s="121"/>
      <c r="M26" s="120">
        <f t="shared" si="0"/>
        <v>1</v>
      </c>
    </row>
    <row r="27" spans="1:13" ht="12.75">
      <c r="A27" s="115">
        <v>10</v>
      </c>
      <c r="B27" s="116" t="str">
        <f>Plan1!C103</f>
        <v>Pintura</v>
      </c>
      <c r="C27" s="116"/>
      <c r="D27" s="116"/>
      <c r="E27" s="116"/>
      <c r="F27" s="117">
        <f>SUM(Plan1!G104:G107)</f>
        <v>2708.337</v>
      </c>
      <c r="G27" s="118">
        <f>F27*G28</f>
        <v>0</v>
      </c>
      <c r="H27" s="118">
        <f>F27*H28</f>
        <v>0</v>
      </c>
      <c r="I27" s="119">
        <f>F27*I28</f>
        <v>1083.3348</v>
      </c>
      <c r="J27" s="119">
        <f>F27*J28</f>
        <v>1083.3348</v>
      </c>
      <c r="K27" s="119">
        <f>F27*K28</f>
        <v>541.6674</v>
      </c>
      <c r="L27" s="119"/>
      <c r="M27" s="118">
        <f t="shared" si="0"/>
        <v>2708.3370000000004</v>
      </c>
    </row>
    <row r="28" spans="1:13" ht="12.75">
      <c r="A28" s="115"/>
      <c r="B28" s="116"/>
      <c r="C28" s="116"/>
      <c r="D28" s="116"/>
      <c r="E28" s="116"/>
      <c r="F28" s="117"/>
      <c r="G28" s="120">
        <v>0</v>
      </c>
      <c r="H28" s="120">
        <v>0</v>
      </c>
      <c r="I28" s="121">
        <v>0.4</v>
      </c>
      <c r="J28" s="121">
        <v>0.4</v>
      </c>
      <c r="K28" s="121">
        <v>0.2</v>
      </c>
      <c r="L28" s="121"/>
      <c r="M28" s="120">
        <f t="shared" si="0"/>
        <v>1</v>
      </c>
    </row>
    <row r="29" spans="1:13" ht="12.75">
      <c r="A29" s="115">
        <v>11</v>
      </c>
      <c r="B29" s="116" t="str">
        <f>Plan1!C109</f>
        <v>Serviços e peças complementares</v>
      </c>
      <c r="C29" s="116"/>
      <c r="D29" s="116"/>
      <c r="E29" s="116"/>
      <c r="F29" s="117">
        <f>SUM(Plan1!G110:G112)</f>
        <v>4151.094</v>
      </c>
      <c r="G29" s="118">
        <f>F29*G30</f>
        <v>0</v>
      </c>
      <c r="H29" s="118">
        <f>F29*H30</f>
        <v>0</v>
      </c>
      <c r="I29" s="118">
        <f>F29*I30</f>
        <v>2075.547</v>
      </c>
      <c r="J29" s="118">
        <f>F29*J30</f>
        <v>2075.547</v>
      </c>
      <c r="K29" s="119">
        <f>F29*K30</f>
        <v>0</v>
      </c>
      <c r="L29" s="119"/>
      <c r="M29" s="118">
        <f t="shared" si="0"/>
        <v>4151.094</v>
      </c>
    </row>
    <row r="30" spans="1:13" ht="12.75">
      <c r="A30" s="115"/>
      <c r="B30" s="116"/>
      <c r="C30" s="116"/>
      <c r="D30" s="116"/>
      <c r="E30" s="116"/>
      <c r="F30" s="117"/>
      <c r="G30" s="120">
        <v>0</v>
      </c>
      <c r="H30" s="120">
        <v>0</v>
      </c>
      <c r="I30" s="121">
        <v>0.5</v>
      </c>
      <c r="J30" s="121">
        <v>0.5</v>
      </c>
      <c r="K30" s="121">
        <v>0</v>
      </c>
      <c r="L30" s="121"/>
      <c r="M30" s="120">
        <f t="shared" si="0"/>
        <v>1</v>
      </c>
    </row>
    <row r="31" spans="1:13" ht="12.75">
      <c r="A31" s="115">
        <v>12</v>
      </c>
      <c r="B31" s="116" t="str">
        <f>Plan1!C114</f>
        <v>Entorno</v>
      </c>
      <c r="C31" s="116"/>
      <c r="D31" s="116"/>
      <c r="E31" s="116"/>
      <c r="F31" s="117">
        <f>SUM(Plan1!G115:G122)</f>
        <v>34842.1601</v>
      </c>
      <c r="G31" s="118">
        <f>F31*G32</f>
        <v>0</v>
      </c>
      <c r="H31" s="118">
        <f>F31*H32</f>
        <v>0</v>
      </c>
      <c r="I31" s="119">
        <f>F31*I32</f>
        <v>13936.86404</v>
      </c>
      <c r="J31" s="119">
        <f>F31*J32</f>
        <v>10452.64803</v>
      </c>
      <c r="K31" s="119">
        <f>F31*K32</f>
        <v>10452.64803</v>
      </c>
      <c r="L31" s="119"/>
      <c r="M31" s="118">
        <f t="shared" si="0"/>
        <v>34842.1601</v>
      </c>
    </row>
    <row r="32" spans="1:13" ht="12.75">
      <c r="A32" s="115"/>
      <c r="B32" s="116"/>
      <c r="C32" s="116"/>
      <c r="D32" s="116"/>
      <c r="E32" s="116"/>
      <c r="F32" s="117"/>
      <c r="G32" s="120">
        <v>0</v>
      </c>
      <c r="H32" s="120">
        <v>0</v>
      </c>
      <c r="I32" s="121">
        <v>0.4</v>
      </c>
      <c r="J32" s="121">
        <v>0.3</v>
      </c>
      <c r="K32" s="121">
        <v>0.3</v>
      </c>
      <c r="L32" s="121"/>
      <c r="M32" s="120">
        <f t="shared" si="0"/>
        <v>1</v>
      </c>
    </row>
    <row r="33" spans="1:13" ht="12.75">
      <c r="A33" s="115">
        <v>13</v>
      </c>
      <c r="B33" s="116" t="str">
        <f>Plan1!C125</f>
        <v>Implantação da balança</v>
      </c>
      <c r="C33" s="116"/>
      <c r="D33" s="116"/>
      <c r="E33" s="116"/>
      <c r="F33" s="117">
        <f>SUM(Plan1!G126:G131)</f>
        <v>40464.104</v>
      </c>
      <c r="G33" s="118">
        <f>F33*G34</f>
        <v>0</v>
      </c>
      <c r="H33" s="118">
        <f>F33*H34</f>
        <v>0</v>
      </c>
      <c r="I33" s="119">
        <f>F33*I34</f>
        <v>12139.2312</v>
      </c>
      <c r="J33" s="119">
        <f>F33*J34</f>
        <v>16185.6416</v>
      </c>
      <c r="K33" s="119">
        <f>F33*K34</f>
        <v>12139.2312</v>
      </c>
      <c r="L33" s="119"/>
      <c r="M33" s="118">
        <f t="shared" si="0"/>
        <v>40464.104</v>
      </c>
    </row>
    <row r="34" spans="1:13" ht="12.75">
      <c r="A34" s="115"/>
      <c r="B34" s="116"/>
      <c r="C34" s="116"/>
      <c r="D34" s="116"/>
      <c r="E34" s="116"/>
      <c r="F34" s="117"/>
      <c r="G34" s="120">
        <v>0</v>
      </c>
      <c r="H34" s="120">
        <v>0</v>
      </c>
      <c r="I34" s="121">
        <v>0.3</v>
      </c>
      <c r="J34" s="121">
        <v>0.4</v>
      </c>
      <c r="K34" s="121">
        <v>0.3</v>
      </c>
      <c r="L34" s="121"/>
      <c r="M34" s="120">
        <f t="shared" si="0"/>
        <v>1</v>
      </c>
    </row>
    <row r="35" spans="1:13" ht="12.75">
      <c r="A35" s="115">
        <v>14</v>
      </c>
      <c r="B35" s="116" t="str">
        <f>Plan1!C133</f>
        <v>Alambrado</v>
      </c>
      <c r="C35" s="116"/>
      <c r="D35" s="116"/>
      <c r="E35" s="116"/>
      <c r="F35" s="117">
        <f>SUM(Plan1!G135:G141)</f>
        <v>183178.07319999998</v>
      </c>
      <c r="G35" s="118">
        <f>F35*G36</f>
        <v>36635.61464</v>
      </c>
      <c r="H35" s="118">
        <f>F35*H36</f>
        <v>45794.518299999996</v>
      </c>
      <c r="I35" s="119">
        <f>F35*I36</f>
        <v>36635.61464</v>
      </c>
      <c r="J35" s="119">
        <f>F35*J36</f>
        <v>36635.61464</v>
      </c>
      <c r="K35" s="119">
        <f>F35*K36</f>
        <v>27476.710979999996</v>
      </c>
      <c r="L35" s="119"/>
      <c r="M35" s="118">
        <f t="shared" si="0"/>
        <v>183178.07319999998</v>
      </c>
    </row>
    <row r="36" spans="1:13" ht="12.75">
      <c r="A36" s="115"/>
      <c r="B36" s="116"/>
      <c r="C36" s="116"/>
      <c r="D36" s="116"/>
      <c r="E36" s="116"/>
      <c r="F36" s="117"/>
      <c r="G36" s="120">
        <v>0.2</v>
      </c>
      <c r="H36" s="120">
        <v>0.25</v>
      </c>
      <c r="I36" s="121">
        <v>0.2</v>
      </c>
      <c r="J36" s="121">
        <v>0.2</v>
      </c>
      <c r="K36" s="121">
        <v>0.15</v>
      </c>
      <c r="L36" s="121"/>
      <c r="M36" s="120">
        <f t="shared" si="0"/>
        <v>1</v>
      </c>
    </row>
    <row r="37" spans="1:13" ht="12.75">
      <c r="A37" s="115">
        <v>15</v>
      </c>
      <c r="B37" s="116" t="str">
        <f>Plan1!C143</f>
        <v>Limpeza geral da obra</v>
      </c>
      <c r="C37" s="116"/>
      <c r="D37" s="116"/>
      <c r="E37" s="116"/>
      <c r="F37" s="117">
        <f>SUM(Plan1!G144)</f>
        <v>428.76000000000005</v>
      </c>
      <c r="G37" s="118">
        <f>F37*G38</f>
        <v>0</v>
      </c>
      <c r="H37" s="118">
        <f>F37*H38</f>
        <v>0</v>
      </c>
      <c r="I37" s="119">
        <f>F37*I38</f>
        <v>0</v>
      </c>
      <c r="J37" s="119">
        <f>F37*J38</f>
        <v>0</v>
      </c>
      <c r="K37" s="119">
        <f>F37*K38</f>
        <v>428.76000000000005</v>
      </c>
      <c r="L37" s="119"/>
      <c r="M37" s="118">
        <f t="shared" si="0"/>
        <v>428.76000000000005</v>
      </c>
    </row>
    <row r="38" spans="1:13" ht="12.75">
      <c r="A38" s="115"/>
      <c r="B38" s="116"/>
      <c r="C38" s="116"/>
      <c r="D38" s="116"/>
      <c r="E38" s="116"/>
      <c r="F38" s="117"/>
      <c r="G38" s="120">
        <v>0</v>
      </c>
      <c r="H38" s="120">
        <v>0</v>
      </c>
      <c r="I38" s="121">
        <v>0</v>
      </c>
      <c r="J38" s="121">
        <v>0</v>
      </c>
      <c r="K38" s="121">
        <v>1</v>
      </c>
      <c r="L38" s="121"/>
      <c r="M38" s="120">
        <f t="shared" si="0"/>
        <v>1</v>
      </c>
    </row>
    <row r="39" spans="1:13" ht="12.75" customHeight="1">
      <c r="A39" s="122"/>
      <c r="B39" s="123"/>
      <c r="C39" s="123"/>
      <c r="D39" s="123"/>
      <c r="E39" s="123"/>
      <c r="F39" s="117"/>
      <c r="G39" s="118"/>
      <c r="H39" s="118"/>
      <c r="I39" s="119"/>
      <c r="J39" s="119"/>
      <c r="K39" s="119"/>
      <c r="L39" s="119"/>
      <c r="M39" s="118"/>
    </row>
    <row r="40" spans="1:13" ht="12.75" customHeight="1">
      <c r="A40" s="122"/>
      <c r="B40" s="123"/>
      <c r="C40" s="123"/>
      <c r="D40" s="123"/>
      <c r="E40" s="123"/>
      <c r="F40" s="117"/>
      <c r="G40" s="120"/>
      <c r="H40" s="120"/>
      <c r="I40" s="121"/>
      <c r="J40" s="121"/>
      <c r="K40" s="121"/>
      <c r="L40" s="121"/>
      <c r="M40" s="120"/>
    </row>
    <row r="41" spans="1:13" ht="12.75">
      <c r="A41" s="124"/>
      <c r="B41" s="125" t="s">
        <v>315</v>
      </c>
      <c r="C41" s="125"/>
      <c r="D41" s="125"/>
      <c r="E41" s="125"/>
      <c r="F41" s="126">
        <f>SUM(F9:F40)</f>
        <v>331928.552</v>
      </c>
      <c r="G41" s="118">
        <f>G9+G11+G13+G15+G17+G19+G21+G23+G25+G27+G29+G31+G33+G35+G37+G39</f>
        <v>39196.79364</v>
      </c>
      <c r="H41" s="118">
        <f>H9+H11+H13+H15+H17+H19+H21+H23+H25+H27+H29+H31+H33+H35+H37+H39</f>
        <v>51968.47089999999</v>
      </c>
      <c r="I41" s="118">
        <f>I9+I11+I13+I15+I17+I19+I21+I23+I25+I27+I29+I31+I33+I35+I37+I39</f>
        <v>91627.11507999999</v>
      </c>
      <c r="J41" s="118">
        <f>J9+J11+J13+J15+J17+J19+J21+J23+J25+J27+J29+J31+J33+J35+J37+J39</f>
        <v>89750.20865</v>
      </c>
      <c r="K41" s="118">
        <f>K9+K11+K13+K15+K17+K19+K21+K23+K25+K27+K29+K31+K33+K35+K37+K39</f>
        <v>59385.96373</v>
      </c>
      <c r="L41" s="119"/>
      <c r="M41" s="118">
        <f>M9+M11+M13+M15+M17+M19+M21+M23+M25+M27+M29+M31+M33+M35+M37</f>
        <v>331928.552</v>
      </c>
    </row>
    <row r="42" spans="1:13" ht="12.75">
      <c r="A42" s="124"/>
      <c r="B42" s="125" t="s">
        <v>316</v>
      </c>
      <c r="C42" s="125"/>
      <c r="D42" s="125"/>
      <c r="E42" s="125"/>
      <c r="F42" s="127"/>
      <c r="G42" s="118">
        <f>G41</f>
        <v>39196.79364</v>
      </c>
      <c r="H42" s="118">
        <f>G42+H41</f>
        <v>91165.26454</v>
      </c>
      <c r="I42" s="119">
        <f>H42+I41</f>
        <v>182792.37962</v>
      </c>
      <c r="J42" s="119">
        <f>I42+J41</f>
        <v>272542.58827</v>
      </c>
      <c r="K42" s="119">
        <f>J42+K41</f>
        <v>331928.552</v>
      </c>
      <c r="L42" s="119"/>
      <c r="M42" s="118"/>
    </row>
    <row r="43" spans="1:13" ht="12.75">
      <c r="A43" s="124"/>
      <c r="B43" s="125" t="s">
        <v>317</v>
      </c>
      <c r="C43" s="125"/>
      <c r="D43" s="125"/>
      <c r="E43" s="125"/>
      <c r="F43" s="127"/>
      <c r="G43" s="120">
        <f>G42/F41</f>
        <v>0.1180880445620719</v>
      </c>
      <c r="H43" s="120">
        <f>H41/F41</f>
        <v>0.1565652324479757</v>
      </c>
      <c r="I43" s="121">
        <f>I41/F41</f>
        <v>0.2760446925337112</v>
      </c>
      <c r="J43" s="121">
        <f>J41/F41</f>
        <v>0.27039014302692466</v>
      </c>
      <c r="K43" s="121">
        <f>K41/F41</f>
        <v>0.1789118874293164</v>
      </c>
      <c r="L43" s="121"/>
      <c r="M43" s="120">
        <f>SUM(G43:K43)</f>
        <v>0.9999999999999999</v>
      </c>
    </row>
    <row r="44" spans="1:13" ht="12.75">
      <c r="A44" s="124"/>
      <c r="B44" s="125" t="s">
        <v>318</v>
      </c>
      <c r="C44" s="125"/>
      <c r="D44" s="125"/>
      <c r="E44" s="125"/>
      <c r="F44" s="127"/>
      <c r="G44" s="120">
        <f>G43</f>
        <v>0.1180880445620719</v>
      </c>
      <c r="H44" s="120">
        <f>G44+H43</f>
        <v>0.2746532770100476</v>
      </c>
      <c r="I44" s="121">
        <f>H44+I43</f>
        <v>0.5506979695437588</v>
      </c>
      <c r="J44" s="121">
        <f>I44+J43</f>
        <v>0.8210881125706835</v>
      </c>
      <c r="K44" s="121">
        <f>J44+K43</f>
        <v>0.9999999999999999</v>
      </c>
      <c r="L44" s="121"/>
      <c r="M44" s="120">
        <f>M43</f>
        <v>0.9999999999999999</v>
      </c>
    </row>
  </sheetData>
  <sheetProtection selectLockedCells="1" selectUnlockedCells="1"/>
  <mergeCells count="57">
    <mergeCell ref="A1:M1"/>
    <mergeCell ref="A3:F3"/>
    <mergeCell ref="A4:F5"/>
    <mergeCell ref="A6:F6"/>
    <mergeCell ref="B8:E8"/>
    <mergeCell ref="A9:A10"/>
    <mergeCell ref="B9:E10"/>
    <mergeCell ref="F9:F10"/>
    <mergeCell ref="A11:A12"/>
    <mergeCell ref="B11:E12"/>
    <mergeCell ref="F11:F12"/>
    <mergeCell ref="A13:A14"/>
    <mergeCell ref="B13:E14"/>
    <mergeCell ref="F13:F14"/>
    <mergeCell ref="A15:A16"/>
    <mergeCell ref="B15:E16"/>
    <mergeCell ref="F15:F16"/>
    <mergeCell ref="A17:A18"/>
    <mergeCell ref="B17:E18"/>
    <mergeCell ref="F17:F18"/>
    <mergeCell ref="A19:A20"/>
    <mergeCell ref="B19:E20"/>
    <mergeCell ref="F19:F20"/>
    <mergeCell ref="A21:A22"/>
    <mergeCell ref="B21:E22"/>
    <mergeCell ref="F21:F22"/>
    <mergeCell ref="A23:A24"/>
    <mergeCell ref="B23:E24"/>
    <mergeCell ref="F23:F24"/>
    <mergeCell ref="A25:A26"/>
    <mergeCell ref="B25:E26"/>
    <mergeCell ref="F25:F26"/>
    <mergeCell ref="A27:A28"/>
    <mergeCell ref="B27:E28"/>
    <mergeCell ref="F27:F28"/>
    <mergeCell ref="A29:A30"/>
    <mergeCell ref="B29:E30"/>
    <mergeCell ref="F29:F30"/>
    <mergeCell ref="A31:A32"/>
    <mergeCell ref="B31:E32"/>
    <mergeCell ref="F31:F32"/>
    <mergeCell ref="A33:A34"/>
    <mergeCell ref="B33:E34"/>
    <mergeCell ref="F33:F34"/>
    <mergeCell ref="A35:A36"/>
    <mergeCell ref="B35:E36"/>
    <mergeCell ref="F35:F36"/>
    <mergeCell ref="A37:A38"/>
    <mergeCell ref="B37:E38"/>
    <mergeCell ref="F37:F38"/>
    <mergeCell ref="A39:A40"/>
    <mergeCell ref="B39:E40"/>
    <mergeCell ref="F39:F40"/>
    <mergeCell ref="B41:E41"/>
    <mergeCell ref="B42:E42"/>
    <mergeCell ref="B43:E43"/>
    <mergeCell ref="B44:E4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/>
  <cp:lastPrinted>2017-11-30T17:14:32Z</cp:lastPrinted>
  <dcterms:created xsi:type="dcterms:W3CDTF">1999-02-01T16:53:28Z</dcterms:created>
  <dcterms:modified xsi:type="dcterms:W3CDTF">2017-11-30T17:17:28Z</dcterms:modified>
  <cp:category/>
  <cp:version/>
  <cp:contentType/>
  <cp:contentStatus/>
  <cp:revision>1</cp:revision>
</cp:coreProperties>
</file>