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çamento" sheetId="1" r:id="rId1"/>
    <sheet name="Cronograma Físico-Financeiro" sheetId="2" r:id="rId2"/>
  </sheets>
  <definedNames>
    <definedName name="_xlnm.Print_Area" localSheetId="0">'Orçamento'!$A$1:$I$62</definedName>
  </definedNames>
  <calcPr fullCalcOnLoad="1"/>
</workbook>
</file>

<file path=xl/sharedStrings.xml><?xml version="1.0" encoding="utf-8"?>
<sst xmlns="http://schemas.openxmlformats.org/spreadsheetml/2006/main" count="163" uniqueCount="129">
  <si>
    <t>ORÇAMENTO</t>
  </si>
  <si>
    <t xml:space="preserve"> PREFEITURA MUNICIPAL DE PIRASSUNUNGA</t>
  </si>
  <si>
    <t>Obra: Campo de Futebol localizado na Vila Santa Fé</t>
  </si>
  <si>
    <t>RESPONSÁVEL TÉCNICO:</t>
  </si>
  <si>
    <t>Local: Rua Francisco de Assis s/n esquina a Rua Santa Inês – Vila Santa Fé - SP</t>
  </si>
  <si>
    <t>Proprietário: PREFEITURA MUNICIPAL DE PIRASSUNUNGA, sp</t>
  </si>
  <si>
    <t>JOÃO LADISLAU PINTO</t>
  </si>
  <si>
    <t>objeto: construção de cercamento, banco p/ jogadores reservas, delimitação campo de futebol, pintura vestiário/pista de atletismo/traves, casa do zelador, postes do alambrado, manutenção da parte elétrica e hidráulica incluindo mão de obra e material</t>
  </si>
  <si>
    <t>CREA: 5060121768</t>
  </si>
  <si>
    <t>REF:  SINAPI  05/18 SEM DESONERAÇÃO</t>
  </si>
  <si>
    <t>data de referencia tecnica 16/06/2018</t>
  </si>
  <si>
    <t>SINAPI</t>
  </si>
  <si>
    <t>Item</t>
  </si>
  <si>
    <t>Discriminação</t>
  </si>
  <si>
    <t>Un.</t>
  </si>
  <si>
    <t>Quant.</t>
  </si>
  <si>
    <t>P.Unit.</t>
  </si>
  <si>
    <t>Total</t>
  </si>
  <si>
    <t>P.Unit. (BDI)</t>
  </si>
  <si>
    <t>Total com BDI</t>
  </si>
  <si>
    <t>1.0</t>
  </si>
  <si>
    <t>SERVIÇOS INICIAIS</t>
  </si>
  <si>
    <t>74209/1</t>
  </si>
  <si>
    <t>1.1</t>
  </si>
  <si>
    <t>placa de obra</t>
  </si>
  <si>
    <t>m2</t>
  </si>
  <si>
    <t>2.0</t>
  </si>
  <si>
    <t>ALAMBRADO</t>
  </si>
  <si>
    <t>2.1</t>
  </si>
  <si>
    <t xml:space="preserve">ALAMBRADO EM MOUROES DE CONCRETO "T", ALTURA LIVRE 2M, ESPACADOS A CADA 2m, COM TELA DE ARAME GALVANIZADO, FIO 14 BWG E MALHA QUADRADA 5x5cm AO LADO DA PISTA DE ATLETISMO E ENTORNO CASA DO ZELADOR </t>
  </si>
  <si>
    <t>m</t>
  </si>
  <si>
    <t>2.2</t>
  </si>
  <si>
    <t>PORTÃO EM TUBO DE AÇO GALVANIZADO Ø50mm 1,00x2,20m INCLUSO CADEADO</t>
  </si>
  <si>
    <t>uni</t>
  </si>
  <si>
    <t>2.3</t>
  </si>
  <si>
    <t>PORTÃO POSTE GALVANIZADO - Ø50mm - 4,0X2,20m INCLUSO CADEADO</t>
  </si>
  <si>
    <t>3.0</t>
  </si>
  <si>
    <t>CAMPO DE FUTEBOL - TERRAPLENAGEM</t>
  </si>
  <si>
    <t>3.1</t>
  </si>
  <si>
    <t xml:space="preserve"> CORTE E ATERRO COMPENSADO INCLUINDO ESPALHAMENTO E NIVELAMENTO PARA PLANTIO DE GRAMA </t>
  </si>
  <si>
    <t>m³</t>
  </si>
  <si>
    <t>74236/001</t>
  </si>
  <si>
    <t>3.2</t>
  </si>
  <si>
    <t xml:space="preserve">PLANTIO DE GRAMA BATATAIS EM PLACAS INCLUINDO ADUBAÇÃO E CALCÁRIO DOLOMITICO </t>
  </si>
  <si>
    <t>m²</t>
  </si>
  <si>
    <t>73903/001</t>
  </si>
  <si>
    <t>3.3</t>
  </si>
  <si>
    <t>RASPAGEM E LIMPEZA DO TERRENO COM REMOÇÃO DA CAMADA VEGETAL ESP. 5cm (BOTA FORA)</t>
  </si>
  <si>
    <t>3.4</t>
  </si>
  <si>
    <t>REGULARIZAÇÃO DE SUPERFÍCIE EM TERRA COM MOTONIVELADORA</t>
  </si>
  <si>
    <t>4.0</t>
  </si>
  <si>
    <t>Pintura</t>
  </si>
  <si>
    <t>4.1</t>
  </si>
  <si>
    <t>PINTURA COM TINTA LATÉX ACRÍLICA DE PRIMEIRA QUALIDADE EM PAREDE EXTERNA, INTERNA E FORRO NO VESTIARIO E CASA DO ZELADOR COM 02 DEMÃOS</t>
  </si>
  <si>
    <t>73924/002</t>
  </si>
  <si>
    <t>4.2</t>
  </si>
  <si>
    <t>PINTURA COM TINTA ESMALTE EM ESQUADRIAS DE FERRO, CAIXILHARIA METÁLICA, TRAVES E PORTÕES COM 02 DEMÃOS</t>
  </si>
  <si>
    <t>4.3</t>
  </si>
  <si>
    <t>PINTURA ACRILICA DE DEMARCACAO DE 05 FAIXAS NA PISTA DE ATLETISMO E GUIAS , 5 CM DE LARGURA, POSTES EM CONCRETO DOS ALAMBRADOS E ILUMINAÇÃO (EXITENTES E A EXECUTAR) E CONTRA PISO DE VESTIARIO E PRAÇA DE EXERCICIO AO AR LIVRE</t>
  </si>
  <si>
    <t>5.0</t>
  </si>
  <si>
    <t>Manutenção da parte Elétrica</t>
  </si>
  <si>
    <t>5.1</t>
  </si>
  <si>
    <t xml:space="preserve"> CABO DE COBRE FLEXÍVEL ISOLADO, 2,5 MM², ANTI-CHAMA 0,6/1,0 KV, PARA CIRCUITOS TERMINAIS - FORNECIMENTO E INSTALAÇÃO. AF_12/2015</t>
  </si>
  <si>
    <t>5.2</t>
  </si>
  <si>
    <t>CABO DE COBRE FLEXÍVEL ISOLADO, 10 MM², ANTI-CHAMA 0,6/1,0 KV, PARA CIRCUITOS TERMINAIS - FORNECIMENTO E INSTALAÇÃO. AF_12/201</t>
  </si>
  <si>
    <t>5.3</t>
  </si>
  <si>
    <t xml:space="preserve"> CHUVEIRO ELETRICO COMUM CORPO PLASTICO TIPO DUCHA, FORNECIMENTO E INSTALACAO</t>
  </si>
  <si>
    <t>6.0</t>
  </si>
  <si>
    <t>Manutenção Parte Hidráulica</t>
  </si>
  <si>
    <t>74234/001</t>
  </si>
  <si>
    <t>6.1</t>
  </si>
  <si>
    <t xml:space="preserve"> MICTORIO SIFONADO DE LOUCA BRANCA COM PERTENCES, COM REGISTRO DE PRESSAO 1/2" COM CANOPLA CROMADA ACABAMENTO SIMPLES E CONJUNTO PARA FIXACAO FORNECIMENTO E INSTALACAO</t>
  </si>
  <si>
    <t>6.2</t>
  </si>
  <si>
    <t xml:space="preserve"> CUBA DE EMBUTIR OVAL EM LOUÇA BRANCA, 35 X 50CM OU EQUIVALENTE - FORNECIMENTO E INSTALAÇÃO. AF_12/2013</t>
  </si>
  <si>
    <t>6.3</t>
  </si>
  <si>
    <t xml:space="preserve"> TORNEIRA CROMADA DE MESA, 1/2" OU 3/4", PARA LAVATÓRIO, PADRÃO POPULAR - FORNECIMENTO E INSTALAÇÃO. AF_12/2013</t>
  </si>
  <si>
    <t>7.0</t>
  </si>
  <si>
    <t>Banco de Reservas e Árbitro</t>
  </si>
  <si>
    <t>7.1</t>
  </si>
  <si>
    <t>ESCAVAÇÃO MANUAL DE VALA PARA VIGA BALDRAME, COM PREVISÃO DE FÔRMA</t>
  </si>
  <si>
    <t>7.2</t>
  </si>
  <si>
    <t>ESTACA BROCA DE CONCRETO, DIÃMETRO DE 25 CM, PROFUNDIDADE DE ATÉ 3 M</t>
  </si>
  <si>
    <t>7.3</t>
  </si>
  <si>
    <t>FABRICAÇÃO, MONTAGEM E DESMONTAGEM DE FÔRMA PARA VIGA BALDRAME, EM MADEIRA SERRADA, E=25 MM, 1 UTILIZAÇÃO</t>
  </si>
  <si>
    <t>7.4</t>
  </si>
  <si>
    <t>ARMAÇÃO DE BLOCO, VIGA BALDRAME OU SAPATA UTILIZANDO AÇO CA-50 DE 8 MM E MONTAGEM</t>
  </si>
  <si>
    <t>7.5</t>
  </si>
  <si>
    <t>CONCRETO FCK = 20MPA, TRAÇO 1:2,7:3 (CIMENTO/ AREIA MÉDIA/ BRITA 1)PREPARO MECÂNICO COM BETONEIRA</t>
  </si>
  <si>
    <t>7.6</t>
  </si>
  <si>
    <t>IMPERMEABILIZACAO DE SUPERFICIE COM ARGAMASSA DE CIMENTO E AREIA COM ADITIVO IMPERMEABILIZANTE</t>
  </si>
  <si>
    <t>74141/001</t>
  </si>
  <si>
    <t>7.7</t>
  </si>
  <si>
    <t>LAJE PRE-MOLD BETA 11 P/1KN/M2 VAOS 4,40M/INCL VIGOTAS TIJOLOS ARMADURA NEGATIVA CAPEAMENTO 3CM CONCRETO 20MPA ESCORAMENTO MATERIAL E MAO DE OBRA INCLUSO ARGAMASSA DE REGULARIZAÇÃO PARTE SUPERIOR DA LAJE</t>
  </si>
  <si>
    <t>7.8</t>
  </si>
  <si>
    <t>ALVENARIA EMBASAMENTO E=20 CM BLOCO CONCRETO</t>
  </si>
  <si>
    <t>7.9</t>
  </si>
  <si>
    <t>ALVENARIA DE VEDAÇÃO DE BLOCOS VAZADOS DE CONCRETO DE 14X19X39CM E ARGAMASSA DE ASSENTAMENTO COM PREPARO EM BETONEIRA. AF_06/2014</t>
  </si>
  <si>
    <t>7.10</t>
  </si>
  <si>
    <t>CHAPISCO APLICADO EM ALVENARIAS ARGAMASSA TRAÇO 1:3 COM PREPARO MANUAL</t>
  </si>
  <si>
    <t>7.11</t>
  </si>
  <si>
    <t>EMBOÇO MASSA ÚNICA DESEMPENADO PARA RECEBER PINTURA, ARGAMASSA PREPARADA NO LOCAL</t>
  </si>
  <si>
    <t>7.12</t>
  </si>
  <si>
    <t>CONTRAPISO EM ARGAMASSA TRAÇO 1:4 (CIMENTO E AREIA), PREPARO MANUAL E=5CM</t>
  </si>
  <si>
    <t>7.13</t>
  </si>
  <si>
    <t>PINTURA COM TINTA LATÉX ACRÍLICA DE PRIMEIRA QUALIDADE EM PAREDE EXTERNA, INTERNA E FORRO COM 02 DEMÃOS</t>
  </si>
  <si>
    <t>7.14</t>
  </si>
  <si>
    <t xml:space="preserve"> LIMPEZA  COM RETIRADA DE ENTULHO EM CAMINHÕES DE 6 M³</t>
  </si>
  <si>
    <t>M³</t>
  </si>
  <si>
    <t>TOTAL GERAL</t>
  </si>
  <si>
    <t xml:space="preserve">CRONOGRAMA FÍSICO FINANCEIRO  </t>
  </si>
  <si>
    <t>CRONOGRAMA FÍSICO FINANCEIRO</t>
  </si>
  <si>
    <t xml:space="preserve">PROJETO: Recapeamento asfáltico em CBUQ papa espessura mínima compactada acabada 3 cm. </t>
  </si>
  <si>
    <t xml:space="preserve">                 PREFEITURA MUNICIPAL  </t>
  </si>
  <si>
    <t xml:space="preserve"> Rua Travessa José Antônio Arruda, Rua Maria Aparecida Bueno Barbosa e Rua Dr. Barbosa.</t>
  </si>
  <si>
    <t>PIRASSUNUNGA</t>
  </si>
  <si>
    <t>RESPONSÁVEL TÉCNICO: JOÃO LADISLAU PINTO CREA: 5060121768</t>
  </si>
  <si>
    <t xml:space="preserve"> </t>
  </si>
  <si>
    <t>ITEM</t>
  </si>
  <si>
    <t>DISCRIMINAÇÃO DOS SERVIÇOS</t>
  </si>
  <si>
    <t>VALOR(R$)</t>
  </si>
  <si>
    <t>1 mês</t>
  </si>
  <si>
    <t>SUB-TOTAL</t>
  </si>
  <si>
    <t>PLACA DE IDENTIFICAÇÃO DA OBRA</t>
  </si>
  <si>
    <t xml:space="preserve">PAVIMENTAÇÃO ASFÁLTICA CBUQ CAPA 3 CM </t>
  </si>
  <si>
    <t>VALOR DO PERÍODO</t>
  </si>
  <si>
    <t>BDI</t>
  </si>
  <si>
    <t>TOTAL</t>
  </si>
  <si>
    <t>João Ladislau Pinto</t>
  </si>
  <si>
    <t xml:space="preserve">Engenheiro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</si>
</sst>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#,##0"/>
    <numFmt numFmtId="167" formatCode="#,##0.00"/>
    <numFmt numFmtId="168" formatCode="D/M/YYYY"/>
    <numFmt numFmtId="169" formatCode="0%"/>
  </numFmts>
  <fonts count="1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color indexed="3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31"/>
      <name val="Arial"/>
      <family val="2"/>
    </font>
    <font>
      <sz val="8"/>
      <color indexed="31"/>
      <name val="Arial"/>
      <family val="2"/>
    </font>
    <font>
      <sz val="7"/>
      <name val="Arial"/>
      <family val="2"/>
    </font>
    <font>
      <sz val="7"/>
      <color indexed="3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Border="0" applyProtection="0">
      <alignment/>
    </xf>
  </cellStyleXfs>
  <cellXfs count="1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15" applyFont="1" applyBorder="1" applyAlignment="1" applyProtection="1">
      <alignment horizontal="right"/>
      <protection/>
    </xf>
    <xf numFmtId="165" fontId="2" fillId="0" borderId="0" xfId="15" applyFont="1" applyBorder="1" applyAlignment="1" applyProtection="1">
      <alignment horizontal="right" vertical="center"/>
      <protection/>
    </xf>
    <xf numFmtId="165" fontId="2" fillId="0" borderId="0" xfId="15" applyFont="1" applyBorder="1" applyAlignment="1" applyProtection="1">
      <alignment horizontal="right"/>
      <protection/>
    </xf>
    <xf numFmtId="164" fontId="3" fillId="2" borderId="1" xfId="0" applyFont="1" applyFill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5" fontId="4" fillId="0" borderId="0" xfId="15" applyFont="1" applyBorder="1" applyAlignment="1" applyProtection="1">
      <alignment horizontal="right"/>
      <protection/>
    </xf>
    <xf numFmtId="165" fontId="4" fillId="0" borderId="0" xfId="15" applyFont="1" applyBorder="1" applyAlignment="1" applyProtection="1">
      <alignment horizontal="right" vertical="center"/>
      <protection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5" fontId="3" fillId="0" borderId="2" xfId="15" applyFont="1" applyBorder="1" applyAlignment="1" applyProtection="1">
      <alignment horizontal="left"/>
      <protection/>
    </xf>
    <xf numFmtId="165" fontId="4" fillId="0" borderId="3" xfId="15" applyFont="1" applyBorder="1" applyAlignment="1" applyProtection="1">
      <alignment horizontal="left"/>
      <protection/>
    </xf>
    <xf numFmtId="165" fontId="4" fillId="0" borderId="3" xfId="15" applyFont="1" applyBorder="1" applyAlignment="1" applyProtection="1">
      <alignment horizontal="left" vertical="center"/>
      <protection/>
    </xf>
    <xf numFmtId="165" fontId="3" fillId="0" borderId="3" xfId="15" applyFont="1" applyBorder="1" applyAlignment="1" applyProtection="1">
      <alignment horizontal="left"/>
      <protection/>
    </xf>
    <xf numFmtId="165" fontId="4" fillId="0" borderId="4" xfId="15" applyFont="1" applyBorder="1" applyAlignment="1" applyProtection="1">
      <alignment horizontal="left"/>
      <protection/>
    </xf>
    <xf numFmtId="164" fontId="3" fillId="0" borderId="5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4" fillId="0" borderId="5" xfId="15" applyFont="1" applyBorder="1" applyAlignment="1" applyProtection="1">
      <alignment horizontal="right"/>
      <protection/>
    </xf>
    <xf numFmtId="165" fontId="3" fillId="0" borderId="0" xfId="15" applyFont="1" applyBorder="1" applyAlignment="1" applyProtection="1">
      <alignment horizontal="left"/>
      <protection/>
    </xf>
    <xf numFmtId="165" fontId="4" fillId="0" borderId="0" xfId="15" applyFont="1" applyBorder="1" applyAlignment="1" applyProtection="1">
      <alignment horizontal="left" vertical="center"/>
      <protection/>
    </xf>
    <xf numFmtId="165" fontId="4" fillId="0" borderId="1" xfId="15" applyFont="1" applyBorder="1" applyAlignment="1" applyProtection="1">
      <alignment horizontal="left"/>
      <protection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3" fillId="0" borderId="5" xfId="15" applyFont="1" applyBorder="1" applyAlignment="1" applyProtection="1">
      <alignment horizontal="left"/>
      <protection/>
    </xf>
    <xf numFmtId="165" fontId="4" fillId="0" borderId="0" xfId="15" applyFont="1" applyBorder="1" applyAlignment="1" applyProtection="1">
      <alignment horizontal="left"/>
      <protection/>
    </xf>
    <xf numFmtId="164" fontId="3" fillId="0" borderId="5" xfId="0" applyFont="1" applyBorder="1" applyAlignment="1">
      <alignment horizontal="left" vertical="top" wrapText="1"/>
    </xf>
    <xf numFmtId="165" fontId="3" fillId="0" borderId="5" xfId="15" applyFont="1" applyBorder="1" applyAlignment="1" applyProtection="1">
      <alignment horizontal="left" vertical="top"/>
      <protection/>
    </xf>
    <xf numFmtId="165" fontId="3" fillId="0" borderId="0" xfId="15" applyFont="1" applyBorder="1" applyAlignment="1" applyProtection="1">
      <alignment horizontal="left" vertical="center"/>
      <protection/>
    </xf>
    <xf numFmtId="165" fontId="3" fillId="0" borderId="6" xfId="15" applyFont="1" applyBorder="1" applyAlignment="1" applyProtection="1">
      <alignment horizontal="center" wrapText="1"/>
      <protection/>
    </xf>
    <xf numFmtId="164" fontId="3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left"/>
    </xf>
    <xf numFmtId="164" fontId="4" fillId="0" borderId="8" xfId="0" applyFont="1" applyBorder="1" applyAlignment="1">
      <alignment horizontal="center"/>
    </xf>
    <xf numFmtId="165" fontId="4" fillId="0" borderId="7" xfId="15" applyFont="1" applyBorder="1" applyAlignment="1" applyProtection="1">
      <alignment horizontal="right"/>
      <protection/>
    </xf>
    <xf numFmtId="165" fontId="4" fillId="0" borderId="8" xfId="15" applyFont="1" applyBorder="1" applyAlignment="1" applyProtection="1">
      <alignment horizontal="left"/>
      <protection/>
    </xf>
    <xf numFmtId="165" fontId="4" fillId="0" borderId="8" xfId="15" applyFont="1" applyBorder="1" applyAlignment="1" applyProtection="1">
      <alignment horizontal="left" vertical="center"/>
      <protection/>
    </xf>
    <xf numFmtId="164" fontId="4" fillId="0" borderId="0" xfId="0" applyFont="1" applyAlignment="1">
      <alignment horizontal="left"/>
    </xf>
    <xf numFmtId="164" fontId="3" fillId="3" borderId="9" xfId="0" applyFont="1" applyFill="1" applyBorder="1" applyAlignment="1">
      <alignment horizontal="center" vertical="center"/>
    </xf>
    <xf numFmtId="164" fontId="3" fillId="3" borderId="9" xfId="0" applyFont="1" applyFill="1" applyBorder="1" applyAlignment="1">
      <alignment horizontal="left" vertical="center"/>
    </xf>
    <xf numFmtId="165" fontId="3" fillId="3" borderId="9" xfId="15" applyFont="1" applyFill="1" applyBorder="1" applyAlignment="1" applyProtection="1">
      <alignment horizontal="center" vertical="center"/>
      <protection/>
    </xf>
    <xf numFmtId="165" fontId="6" fillId="3" borderId="9" xfId="15" applyFont="1" applyFill="1" applyBorder="1" applyAlignment="1" applyProtection="1">
      <alignment horizontal="center" vertical="center"/>
      <protection/>
    </xf>
    <xf numFmtId="164" fontId="4" fillId="0" borderId="9" xfId="0" applyFont="1" applyBorder="1" applyAlignment="1">
      <alignment vertical="center"/>
    </xf>
    <xf numFmtId="164" fontId="4" fillId="0" borderId="9" xfId="0" applyFont="1" applyBorder="1" applyAlignment="1">
      <alignment horizontal="center" vertical="center"/>
    </xf>
    <xf numFmtId="164" fontId="4" fillId="0" borderId="9" xfId="0" applyFont="1" applyBorder="1" applyAlignment="1">
      <alignment horizontal="left" vertical="center"/>
    </xf>
    <xf numFmtId="165" fontId="4" fillId="0" borderId="9" xfId="15" applyFont="1" applyBorder="1" applyAlignment="1" applyProtection="1">
      <alignment horizontal="right" vertical="center"/>
      <protection/>
    </xf>
    <xf numFmtId="165" fontId="7" fillId="0" borderId="9" xfId="15" applyFont="1" applyBorder="1" applyAlignment="1" applyProtection="1">
      <alignment horizontal="right" vertical="center"/>
      <protection/>
    </xf>
    <xf numFmtId="164" fontId="4" fillId="3" borderId="9" xfId="0" applyFont="1" applyFill="1" applyBorder="1" applyAlignment="1">
      <alignment horizontal="center" vertical="center"/>
    </xf>
    <xf numFmtId="165" fontId="4" fillId="3" borderId="9" xfId="15" applyFont="1" applyFill="1" applyBorder="1" applyAlignment="1" applyProtection="1">
      <alignment horizontal="center" vertical="center"/>
      <protection/>
    </xf>
    <xf numFmtId="165" fontId="4" fillId="3" borderId="9" xfId="15" applyFont="1" applyFill="1" applyBorder="1" applyAlignment="1" applyProtection="1">
      <alignment horizontal="right" vertical="center"/>
      <protection/>
    </xf>
    <xf numFmtId="165" fontId="4" fillId="0" borderId="9" xfId="15" applyFont="1" applyBorder="1" applyAlignment="1" applyProtection="1">
      <alignment horizontal="center" vertical="center"/>
      <protection/>
    </xf>
    <xf numFmtId="164" fontId="4" fillId="4" borderId="9" xfId="0" applyFont="1" applyFill="1" applyBorder="1" applyAlignment="1">
      <alignment horizontal="center" vertical="center"/>
    </xf>
    <xf numFmtId="164" fontId="3" fillId="4" borderId="9" xfId="0" applyFont="1" applyFill="1" applyBorder="1" applyAlignment="1">
      <alignment horizontal="left" vertical="center"/>
    </xf>
    <xf numFmtId="165" fontId="4" fillId="4" borderId="9" xfId="15" applyFont="1" applyFill="1" applyBorder="1" applyAlignment="1" applyProtection="1">
      <alignment horizontal="center" vertical="center"/>
      <protection/>
    </xf>
    <xf numFmtId="165" fontId="4" fillId="4" borderId="9" xfId="15" applyFont="1" applyFill="1" applyBorder="1" applyAlignment="1" applyProtection="1">
      <alignment horizontal="right" vertical="center"/>
      <protection/>
    </xf>
    <xf numFmtId="165" fontId="3" fillId="4" borderId="9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  <xf numFmtId="164" fontId="3" fillId="3" borderId="9" xfId="0" applyFont="1" applyFill="1" applyBorder="1" applyAlignment="1">
      <alignment horizontal="left" vertical="center" wrapText="1"/>
    </xf>
    <xf numFmtId="164" fontId="4" fillId="0" borderId="9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3" fillId="3" borderId="9" xfId="15" applyFont="1" applyFill="1" applyBorder="1" applyAlignment="1" applyProtection="1">
      <alignment horizontal="right" vertical="center"/>
      <protection/>
    </xf>
    <xf numFmtId="164" fontId="4" fillId="3" borderId="9" xfId="0" applyFont="1" applyFill="1" applyBorder="1" applyAlignment="1">
      <alignment/>
    </xf>
    <xf numFmtId="164" fontId="3" fillId="3" borderId="9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left"/>
    </xf>
    <xf numFmtId="165" fontId="4" fillId="3" borderId="9" xfId="15" applyFont="1" applyFill="1" applyBorder="1" applyAlignment="1" applyProtection="1">
      <alignment/>
      <protection/>
    </xf>
    <xf numFmtId="164" fontId="4" fillId="5" borderId="9" xfId="0" applyFont="1" applyFill="1" applyBorder="1" applyAlignment="1">
      <alignment horizontal="center" vertical="center"/>
    </xf>
    <xf numFmtId="164" fontId="4" fillId="5" borderId="9" xfId="0" applyFont="1" applyFill="1" applyBorder="1" applyAlignment="1">
      <alignment horizontal="left" vertical="center" wrapText="1"/>
    </xf>
    <xf numFmtId="165" fontId="4" fillId="5" borderId="9" xfId="15" applyFont="1" applyFill="1" applyBorder="1" applyAlignment="1" applyProtection="1">
      <alignment horizontal="center" vertical="center"/>
      <protection/>
    </xf>
    <xf numFmtId="164" fontId="3" fillId="4" borderId="9" xfId="0" applyFont="1" applyFill="1" applyBorder="1" applyAlignment="1">
      <alignment horizontal="center" vertical="center"/>
    </xf>
    <xf numFmtId="165" fontId="3" fillId="4" borderId="9" xfId="15" applyFont="1" applyFill="1" applyBorder="1" applyAlignment="1" applyProtection="1">
      <alignment horizontal="center" vertical="center"/>
      <protection/>
    </xf>
    <xf numFmtId="164" fontId="4" fillId="3" borderId="9" xfId="0" applyFont="1" applyFill="1" applyBorder="1" applyAlignment="1">
      <alignment vertical="center"/>
    </xf>
    <xf numFmtId="166" fontId="3" fillId="3" borderId="9" xfId="0" applyNumberFormat="1" applyFont="1" applyFill="1" applyBorder="1" applyAlignment="1">
      <alignment horizontal="center" vertical="center"/>
    </xf>
    <xf numFmtId="167" fontId="3" fillId="3" borderId="9" xfId="0" applyNumberFormat="1" applyFont="1" applyFill="1" applyBorder="1" applyAlignment="1">
      <alignment horizontal="left" vertical="center"/>
    </xf>
    <xf numFmtId="167" fontId="3" fillId="3" borderId="9" xfId="0" applyNumberFormat="1" applyFont="1" applyFill="1" applyBorder="1" applyAlignment="1">
      <alignment horizontal="center" vertical="center"/>
    </xf>
    <xf numFmtId="167" fontId="4" fillId="5" borderId="9" xfId="0" applyNumberFormat="1" applyFont="1" applyFill="1" applyBorder="1" applyAlignment="1">
      <alignment horizontal="center" vertical="center"/>
    </xf>
    <xf numFmtId="167" fontId="4" fillId="0" borderId="9" xfId="0" applyNumberFormat="1" applyFont="1" applyBorder="1" applyAlignment="1">
      <alignment horizontal="left" vertical="center" wrapText="1"/>
    </xf>
    <xf numFmtId="167" fontId="4" fillId="0" borderId="9" xfId="0" applyNumberFormat="1" applyFont="1" applyBorder="1" applyAlignment="1">
      <alignment horizontal="center" vertical="center"/>
    </xf>
    <xf numFmtId="164" fontId="3" fillId="4" borderId="9" xfId="0" applyFont="1" applyFill="1" applyBorder="1" applyAlignment="1">
      <alignment horizontal="left" vertical="center" wrapText="1"/>
    </xf>
    <xf numFmtId="164" fontId="4" fillId="6" borderId="9" xfId="0" applyFont="1" applyFill="1" applyBorder="1" applyAlignment="1">
      <alignment horizontal="center" vertical="center"/>
    </xf>
    <xf numFmtId="164" fontId="3" fillId="6" borderId="9" xfId="0" applyFont="1" applyFill="1" applyBorder="1" applyAlignment="1">
      <alignment horizontal="center" vertical="center"/>
    </xf>
    <xf numFmtId="164" fontId="3" fillId="6" borderId="9" xfId="0" applyFont="1" applyFill="1" applyBorder="1" applyAlignment="1">
      <alignment horizontal="left" vertical="center"/>
    </xf>
    <xf numFmtId="165" fontId="3" fillId="6" borderId="9" xfId="15" applyFont="1" applyFill="1" applyBorder="1" applyAlignment="1" applyProtection="1">
      <alignment horizontal="right" vertical="center"/>
      <protection/>
    </xf>
    <xf numFmtId="165" fontId="4" fillId="6" borderId="9" xfId="15" applyFont="1" applyFill="1" applyBorder="1" applyAlignment="1" applyProtection="1">
      <alignment horizontal="right" vertical="center"/>
      <protection/>
    </xf>
    <xf numFmtId="164" fontId="8" fillId="5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2" fillId="5" borderId="0" xfId="0" applyFont="1" applyFill="1" applyBorder="1" applyAlignment="1">
      <alignment horizontal="center" vertical="center"/>
    </xf>
    <xf numFmtId="165" fontId="2" fillId="0" borderId="0" xfId="15" applyFont="1" applyBorder="1" applyAlignment="1" applyProtection="1">
      <alignment/>
      <protection/>
    </xf>
    <xf numFmtId="164" fontId="10" fillId="0" borderId="10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10" fillId="0" borderId="5" xfId="0" applyFont="1" applyBorder="1" applyAlignment="1">
      <alignment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vertical="top"/>
    </xf>
    <xf numFmtId="164" fontId="10" fillId="0" borderId="1" xfId="0" applyFont="1" applyBorder="1" applyAlignment="1">
      <alignment vertical="top"/>
    </xf>
    <xf numFmtId="164" fontId="8" fillId="0" borderId="7" xfId="0" applyFont="1" applyBorder="1" applyAlignment="1">
      <alignment horizontal="center"/>
    </xf>
    <xf numFmtId="164" fontId="11" fillId="0" borderId="5" xfId="0" applyFont="1" applyBorder="1" applyAlignment="1">
      <alignment/>
    </xf>
    <xf numFmtId="164" fontId="8" fillId="0" borderId="5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7" xfId="0" applyFont="1" applyBorder="1" applyAlignment="1">
      <alignment horizontal="left" wrapText="1"/>
    </xf>
    <xf numFmtId="164" fontId="8" fillId="0" borderId="10" xfId="0" applyFont="1" applyBorder="1" applyAlignment="1">
      <alignment horizontal="left"/>
    </xf>
    <xf numFmtId="164" fontId="0" fillId="0" borderId="8" xfId="0" applyFont="1" applyBorder="1" applyAlignment="1">
      <alignment/>
    </xf>
    <xf numFmtId="168" fontId="0" fillId="0" borderId="9" xfId="0" applyNumberFormat="1" applyFont="1" applyBorder="1" applyAlignment="1">
      <alignment/>
    </xf>
    <xf numFmtId="164" fontId="9" fillId="0" borderId="9" xfId="0" applyFont="1" applyBorder="1" applyAlignment="1">
      <alignment horizontal="center"/>
    </xf>
    <xf numFmtId="165" fontId="2" fillId="0" borderId="9" xfId="15" applyFont="1" applyBorder="1" applyAlignment="1" applyProtection="1">
      <alignment horizontal="center"/>
      <protection/>
    </xf>
    <xf numFmtId="164" fontId="12" fillId="0" borderId="9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5" fontId="2" fillId="0" borderId="9" xfId="15" applyFont="1" applyBorder="1" applyAlignment="1" applyProtection="1">
      <alignment/>
      <protection/>
    </xf>
    <xf numFmtId="165" fontId="13" fillId="0" borderId="9" xfId="15" applyFont="1" applyBorder="1" applyAlignment="1" applyProtection="1">
      <alignment/>
      <protection/>
    </xf>
    <xf numFmtId="164" fontId="2" fillId="0" borderId="12" xfId="0" applyFont="1" applyBorder="1" applyAlignment="1">
      <alignment horizontal="center"/>
    </xf>
    <xf numFmtId="169" fontId="2" fillId="0" borderId="9" xfId="15" applyNumberFormat="1" applyFont="1" applyBorder="1" applyAlignment="1" applyProtection="1">
      <alignment/>
      <protection/>
    </xf>
    <xf numFmtId="169" fontId="13" fillId="0" borderId="9" xfId="15" applyNumberFormat="1" applyFont="1" applyBorder="1" applyAlignment="1" applyProtection="1">
      <alignment/>
      <protection/>
    </xf>
    <xf numFmtId="167" fontId="8" fillId="0" borderId="11" xfId="0" applyNumberFormat="1" applyFont="1" applyBorder="1" applyAlignment="1">
      <alignment horizontal="center"/>
    </xf>
    <xf numFmtId="165" fontId="14" fillId="0" borderId="9" xfId="15" applyFont="1" applyBorder="1" applyAlignment="1" applyProtection="1">
      <alignment/>
      <protection/>
    </xf>
    <xf numFmtId="165" fontId="13" fillId="0" borderId="9" xfId="15" applyFont="1" applyBorder="1" applyAlignment="1" applyProtection="1">
      <alignment horizontal="left"/>
      <protection/>
    </xf>
    <xf numFmtId="164" fontId="8" fillId="0" borderId="11" xfId="0" applyFont="1" applyBorder="1" applyAlignment="1">
      <alignment horizontal="center"/>
    </xf>
    <xf numFmtId="165" fontId="2" fillId="0" borderId="9" xfId="15" applyFont="1" applyBorder="1" applyAlignment="1" applyProtection="1">
      <alignment horizontal="right"/>
      <protection/>
    </xf>
    <xf numFmtId="169" fontId="13" fillId="0" borderId="9" xfId="19" applyFont="1" applyBorder="1" applyAlignment="1" applyProtection="1">
      <alignment/>
      <protection/>
    </xf>
    <xf numFmtId="164" fontId="8" fillId="0" borderId="12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5" fontId="2" fillId="0" borderId="12" xfId="15" applyFont="1" applyBorder="1" applyAlignment="1" applyProtection="1">
      <alignment horizontal="right"/>
      <protection/>
    </xf>
    <xf numFmtId="169" fontId="2" fillId="0" borderId="9" xfId="19" applyFont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9" xfId="0" applyFont="1" applyBorder="1" applyAlignment="1">
      <alignment horizontal="right"/>
    </xf>
    <xf numFmtId="165" fontId="15" fillId="0" borderId="9" xfId="15" applyFont="1" applyBorder="1" applyAlignment="1" applyProtection="1">
      <alignment/>
      <protection/>
    </xf>
    <xf numFmtId="167" fontId="2" fillId="0" borderId="9" xfId="15" applyNumberFormat="1" applyFont="1" applyBorder="1" applyAlignment="1" applyProtection="1">
      <alignment/>
      <protection/>
    </xf>
    <xf numFmtId="167" fontId="8" fillId="0" borderId="9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76200</xdr:rowOff>
    </xdr:from>
    <xdr:to>
      <xdr:col>0</xdr:col>
      <xdr:colOff>895350</xdr:colOff>
      <xdr:row>4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66700"/>
          <a:ext cx="5048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7</xdr:col>
      <xdr:colOff>200025</xdr:colOff>
      <xdr:row>5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09575"/>
          <a:ext cx="457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60" zoomScaleNormal="60" workbookViewId="0" topLeftCell="A46">
      <selection activeCell="H50" sqref="H50"/>
    </sheetView>
  </sheetViews>
  <sheetFormatPr defaultColWidth="11.421875" defaultRowHeight="12.75"/>
  <cols>
    <col min="1" max="1" width="16.421875" style="1" customWidth="1"/>
    <col min="2" max="2" width="6.140625" style="2" customWidth="1"/>
    <col min="3" max="3" width="129.8515625" style="3" customWidth="1"/>
    <col min="4" max="4" width="7.00390625" style="2" customWidth="1"/>
    <col min="5" max="5" width="12.7109375" style="4" customWidth="1"/>
    <col min="6" max="6" width="11.28125" style="4" customWidth="1"/>
    <col min="7" max="7" width="13.7109375" style="5" customWidth="1"/>
    <col min="8" max="8" width="11.8515625" style="6" customWidth="1"/>
    <col min="9" max="9" width="22.57421875" style="4" customWidth="1"/>
    <col min="10" max="10" width="3.57421875" style="0" customWidth="1"/>
    <col min="11" max="11" width="11.7109375" style="0" customWidth="1"/>
  </cols>
  <sheetData>
    <row r="1" spans="1:9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19.5">
      <c r="A2" s="8"/>
      <c r="B2" s="9"/>
      <c r="C2" s="10" t="s">
        <v>1</v>
      </c>
      <c r="D2" s="9"/>
      <c r="E2" s="11"/>
      <c r="F2" s="11"/>
      <c r="G2" s="12"/>
      <c r="H2" s="11"/>
      <c r="I2" s="11"/>
    </row>
    <row r="3" spans="1:9" ht="15">
      <c r="A3" s="8"/>
      <c r="B3" s="13" t="s">
        <v>2</v>
      </c>
      <c r="C3" s="14"/>
      <c r="D3" s="15"/>
      <c r="E3" s="16" t="s">
        <v>3</v>
      </c>
      <c r="F3" s="17"/>
      <c r="G3" s="18"/>
      <c r="H3" s="19"/>
      <c r="I3" s="20"/>
    </row>
    <row r="4" spans="1:9" ht="15">
      <c r="A4" s="8"/>
      <c r="B4" s="21" t="s">
        <v>4</v>
      </c>
      <c r="C4" s="22"/>
      <c r="D4" s="23"/>
      <c r="E4" s="24"/>
      <c r="F4" s="25"/>
      <c r="G4" s="26"/>
      <c r="H4" s="25"/>
      <c r="I4" s="27"/>
    </row>
    <row r="5" spans="1:9" ht="15">
      <c r="A5" s="8"/>
      <c r="B5" s="21" t="s">
        <v>5</v>
      </c>
      <c r="C5" s="28"/>
      <c r="D5" s="29"/>
      <c r="E5" s="30" t="s">
        <v>6</v>
      </c>
      <c r="F5" s="31"/>
      <c r="G5" s="26"/>
      <c r="H5" s="25"/>
      <c r="I5" s="27"/>
    </row>
    <row r="6" spans="1:9" ht="33" customHeight="1">
      <c r="A6" s="8"/>
      <c r="B6" s="32" t="s">
        <v>7</v>
      </c>
      <c r="C6" s="32"/>
      <c r="D6" s="29"/>
      <c r="E6" s="33" t="s">
        <v>8</v>
      </c>
      <c r="F6" s="31"/>
      <c r="G6" s="34"/>
      <c r="H6" s="35" t="s">
        <v>9</v>
      </c>
      <c r="I6" s="35"/>
    </row>
    <row r="7" spans="1:9" ht="15">
      <c r="A7" s="8"/>
      <c r="B7" s="36"/>
      <c r="C7" s="37"/>
      <c r="D7" s="38"/>
      <c r="E7" s="39"/>
      <c r="F7" s="40"/>
      <c r="G7" s="41"/>
      <c r="H7" s="35"/>
      <c r="I7" s="35"/>
    </row>
    <row r="8" spans="1:9" ht="14.25">
      <c r="A8" s="8"/>
      <c r="B8" s="9"/>
      <c r="C8" s="42"/>
      <c r="D8" s="9"/>
      <c r="E8" s="11"/>
      <c r="F8" s="11"/>
      <c r="G8" s="12"/>
      <c r="H8" s="11" t="s">
        <v>10</v>
      </c>
      <c r="I8" s="11"/>
    </row>
    <row r="9" spans="1:9" ht="15">
      <c r="A9" s="43" t="s">
        <v>11</v>
      </c>
      <c r="B9" s="43" t="s">
        <v>12</v>
      </c>
      <c r="C9" s="44" t="s">
        <v>13</v>
      </c>
      <c r="D9" s="43" t="s">
        <v>14</v>
      </c>
      <c r="E9" s="45" t="s">
        <v>15</v>
      </c>
      <c r="F9" s="45" t="s">
        <v>16</v>
      </c>
      <c r="G9" s="45" t="s">
        <v>17</v>
      </c>
      <c r="H9" s="46" t="s">
        <v>18</v>
      </c>
      <c r="I9" s="45" t="s">
        <v>19</v>
      </c>
    </row>
    <row r="10" spans="1:9" ht="15">
      <c r="A10" s="47"/>
      <c r="B10" s="48"/>
      <c r="C10" s="49"/>
      <c r="D10" s="48"/>
      <c r="E10" s="50"/>
      <c r="F10" s="50"/>
      <c r="G10" s="50"/>
      <c r="H10" s="51">
        <v>0.25</v>
      </c>
      <c r="I10" s="50"/>
    </row>
    <row r="11" spans="1:9" ht="15">
      <c r="A11" s="52"/>
      <c r="B11" s="43" t="s">
        <v>20</v>
      </c>
      <c r="C11" s="44" t="s">
        <v>21</v>
      </c>
      <c r="D11" s="53"/>
      <c r="E11" s="54"/>
      <c r="F11" s="54"/>
      <c r="G11" s="54"/>
      <c r="H11" s="54"/>
      <c r="I11" s="54"/>
    </row>
    <row r="12" spans="1:9" ht="14.25">
      <c r="A12" s="48" t="s">
        <v>22</v>
      </c>
      <c r="B12" s="48" t="s">
        <v>23</v>
      </c>
      <c r="C12" s="49" t="s">
        <v>24</v>
      </c>
      <c r="D12" s="55" t="s">
        <v>25</v>
      </c>
      <c r="E12" s="50">
        <v>6</v>
      </c>
      <c r="F12" s="50">
        <v>331.29</v>
      </c>
      <c r="G12" s="50">
        <f>PRODUCT(F12,E12)</f>
        <v>1987.7400000000002</v>
      </c>
      <c r="H12" s="50">
        <f>PRODUCT(F12,1+H10)</f>
        <v>414.1125</v>
      </c>
      <c r="I12" s="50">
        <f>PRODUCT(H12,E12)</f>
        <v>2484.675</v>
      </c>
    </row>
    <row r="13" spans="1:10" ht="15">
      <c r="A13" s="56"/>
      <c r="B13" s="56"/>
      <c r="C13" s="57" t="s">
        <v>17</v>
      </c>
      <c r="D13" s="58"/>
      <c r="E13" s="59"/>
      <c r="F13" s="59"/>
      <c r="G13" s="59"/>
      <c r="H13" s="59"/>
      <c r="I13" s="60">
        <f>SUM(I12)</f>
        <v>2484.675</v>
      </c>
      <c r="J13" s="61"/>
    </row>
    <row r="14" spans="1:10" ht="15">
      <c r="A14" s="52"/>
      <c r="B14" s="43" t="s">
        <v>26</v>
      </c>
      <c r="C14" s="62" t="s">
        <v>27</v>
      </c>
      <c r="D14" s="52"/>
      <c r="E14" s="54"/>
      <c r="F14" s="54"/>
      <c r="G14" s="54"/>
      <c r="H14" s="54"/>
      <c r="I14" s="54"/>
      <c r="J14" s="61"/>
    </row>
    <row r="15" spans="1:10" ht="28.5">
      <c r="A15" s="48">
        <v>85172</v>
      </c>
      <c r="B15" s="48" t="s">
        <v>28</v>
      </c>
      <c r="C15" s="63" t="s">
        <v>29</v>
      </c>
      <c r="D15" s="55" t="s">
        <v>30</v>
      </c>
      <c r="E15" s="50">
        <v>486.12</v>
      </c>
      <c r="F15" s="50">
        <v>103.87</v>
      </c>
      <c r="G15" s="50">
        <f>PRODUCT(E15,F15)</f>
        <v>50493.284400000004</v>
      </c>
      <c r="H15" s="50">
        <f>PRODUCT(1+H10,F15)</f>
        <v>129.8375</v>
      </c>
      <c r="I15" s="50">
        <f>PRODUCT(H15,E15)</f>
        <v>63116.605500000005</v>
      </c>
      <c r="J15" s="61"/>
    </row>
    <row r="16" spans="1:10" ht="14.25">
      <c r="A16" s="48">
        <v>85188</v>
      </c>
      <c r="B16" s="48" t="s">
        <v>31</v>
      </c>
      <c r="C16" s="49" t="s">
        <v>32</v>
      </c>
      <c r="D16" s="55" t="s">
        <v>33</v>
      </c>
      <c r="E16" s="50">
        <v>4</v>
      </c>
      <c r="F16" s="50">
        <v>688.68</v>
      </c>
      <c r="G16" s="50">
        <f>PRODUCT(F16,E16)</f>
        <v>2754.72</v>
      </c>
      <c r="H16" s="50">
        <f>PRODUCT(1+H10,F16)</f>
        <v>860.8499999999999</v>
      </c>
      <c r="I16" s="50">
        <f>PRODUCT(H16,E16)</f>
        <v>3443.3999999999996</v>
      </c>
      <c r="J16" s="61"/>
    </row>
    <row r="17" spans="1:10" ht="14.25">
      <c r="A17" s="48">
        <v>85189</v>
      </c>
      <c r="B17" s="48" t="s">
        <v>34</v>
      </c>
      <c r="C17" s="49" t="s">
        <v>35</v>
      </c>
      <c r="D17" s="55" t="s">
        <v>33</v>
      </c>
      <c r="E17" s="50">
        <v>1</v>
      </c>
      <c r="F17" s="50">
        <v>1331.95</v>
      </c>
      <c r="G17" s="50">
        <f>PRODUCT(F17,E17)</f>
        <v>1331.95</v>
      </c>
      <c r="H17" s="50">
        <f>PRODUCT(1+H10,F17)</f>
        <v>1664.9375</v>
      </c>
      <c r="I17" s="50">
        <f>PRODUCT(H17,E17)</f>
        <v>1664.9375</v>
      </c>
      <c r="J17" s="61"/>
    </row>
    <row r="18" spans="1:10" ht="14.25">
      <c r="A18" s="48"/>
      <c r="B18" s="48"/>
      <c r="C18" s="49"/>
      <c r="D18" s="55"/>
      <c r="E18" s="50"/>
      <c r="F18" s="50"/>
      <c r="G18" s="50"/>
      <c r="H18" s="50"/>
      <c r="I18" s="50"/>
      <c r="J18" s="61"/>
    </row>
    <row r="19" spans="1:10" s="64" customFormat="1" ht="15">
      <c r="A19" s="56"/>
      <c r="B19" s="56"/>
      <c r="C19" s="57" t="s">
        <v>17</v>
      </c>
      <c r="D19" s="58"/>
      <c r="E19" s="59"/>
      <c r="F19" s="59"/>
      <c r="G19" s="59"/>
      <c r="H19" s="59"/>
      <c r="I19" s="60">
        <f>SUM(I15:I17)</f>
        <v>68224.943</v>
      </c>
      <c r="J19" s="61"/>
    </row>
    <row r="20" spans="1:10" ht="16.5" customHeight="1">
      <c r="A20" s="52"/>
      <c r="B20" s="43" t="s">
        <v>36</v>
      </c>
      <c r="C20" s="44" t="s">
        <v>37</v>
      </c>
      <c r="D20" s="52"/>
      <c r="E20" s="54"/>
      <c r="F20" s="54"/>
      <c r="G20" s="54"/>
      <c r="H20" s="54"/>
      <c r="I20" s="54"/>
      <c r="J20" s="61"/>
    </row>
    <row r="21" spans="1:10" s="64" customFormat="1" ht="14.25">
      <c r="A21" s="48">
        <v>79473</v>
      </c>
      <c r="B21" s="48" t="s">
        <v>38</v>
      </c>
      <c r="C21" s="49" t="s">
        <v>39</v>
      </c>
      <c r="D21" s="48" t="s">
        <v>40</v>
      </c>
      <c r="E21" s="50">
        <v>517.25</v>
      </c>
      <c r="F21" s="50">
        <v>5.41</v>
      </c>
      <c r="G21" s="50">
        <f>PRODUCT(F21,E21)</f>
        <v>2798.3225</v>
      </c>
      <c r="H21" s="50">
        <f>PRODUCT(1+H10,F21)</f>
        <v>6.7625</v>
      </c>
      <c r="I21" s="50">
        <f>PRODUCT(H21,E21)</f>
        <v>3497.9031250000003</v>
      </c>
      <c r="J21" s="65"/>
    </row>
    <row r="22" spans="1:10" s="64" customFormat="1" ht="14.25">
      <c r="A22" s="48" t="s">
        <v>41</v>
      </c>
      <c r="B22" s="48" t="s">
        <v>42</v>
      </c>
      <c r="C22" s="49" t="s">
        <v>43</v>
      </c>
      <c r="D22" s="48" t="s">
        <v>44</v>
      </c>
      <c r="E22" s="50">
        <v>10344.95</v>
      </c>
      <c r="F22" s="50">
        <v>11.13</v>
      </c>
      <c r="G22" s="50">
        <f>PRODUCT(F22,E22)</f>
        <v>115139.29350000001</v>
      </c>
      <c r="H22" s="50">
        <f>PRODUCT(1+H10,F22)</f>
        <v>13.912500000000001</v>
      </c>
      <c r="I22" s="50">
        <f>PRODUCT(H22,E22)</f>
        <v>143924.11687500004</v>
      </c>
      <c r="J22" s="65"/>
    </row>
    <row r="23" spans="1:10" ht="14.25">
      <c r="A23" s="48" t="s">
        <v>45</v>
      </c>
      <c r="B23" s="48" t="s">
        <v>46</v>
      </c>
      <c r="C23" s="49" t="s">
        <v>47</v>
      </c>
      <c r="D23" s="48" t="s">
        <v>40</v>
      </c>
      <c r="E23" s="50">
        <v>517.25</v>
      </c>
      <c r="F23" s="50">
        <v>0.36</v>
      </c>
      <c r="G23" s="50">
        <f>PRODUCT(F23,E23)</f>
        <v>186.20999999999998</v>
      </c>
      <c r="H23" s="50">
        <f>PRODUCT(1+H10,F23)</f>
        <v>0.44999999999999996</v>
      </c>
      <c r="I23" s="50">
        <f>PRODUCT(H23,E23)</f>
        <v>232.7625</v>
      </c>
      <c r="J23" s="61"/>
    </row>
    <row r="24" spans="1:10" ht="14.25">
      <c r="A24" s="48">
        <v>79472</v>
      </c>
      <c r="B24" s="48" t="s">
        <v>48</v>
      </c>
      <c r="C24" s="49" t="s">
        <v>49</v>
      </c>
      <c r="D24" s="48" t="s">
        <v>44</v>
      </c>
      <c r="E24" s="50">
        <v>10344.95</v>
      </c>
      <c r="F24" s="50">
        <v>0.48</v>
      </c>
      <c r="G24" s="50">
        <f>PRODUCT(F24,E24)</f>
        <v>4965.576</v>
      </c>
      <c r="H24" s="50">
        <f>PRODUCT(1+H10,F24)</f>
        <v>0.6</v>
      </c>
      <c r="I24" s="50">
        <f>PRODUCT(H24,E24)</f>
        <v>6206.97</v>
      </c>
      <c r="J24" s="61"/>
    </row>
    <row r="25" spans="1:10" ht="14.25">
      <c r="A25" s="48"/>
      <c r="B25" s="48"/>
      <c r="C25" s="49"/>
      <c r="D25" s="48"/>
      <c r="E25" s="50"/>
      <c r="F25" s="50"/>
      <c r="G25" s="50"/>
      <c r="H25" s="50"/>
      <c r="I25" s="50"/>
      <c r="J25" s="61"/>
    </row>
    <row r="26" spans="1:10" ht="15">
      <c r="A26" s="56"/>
      <c r="B26" s="56"/>
      <c r="C26" s="57" t="s">
        <v>17</v>
      </c>
      <c r="D26" s="56"/>
      <c r="E26" s="59"/>
      <c r="F26" s="59"/>
      <c r="G26" s="59"/>
      <c r="H26" s="59"/>
      <c r="I26" s="60">
        <f>SUM(I21:I24)</f>
        <v>153861.75250000006</v>
      </c>
      <c r="J26" s="61"/>
    </row>
    <row r="27" spans="1:10" ht="15">
      <c r="A27" s="52"/>
      <c r="B27" s="43" t="s">
        <v>50</v>
      </c>
      <c r="C27" s="44" t="s">
        <v>51</v>
      </c>
      <c r="D27" s="52"/>
      <c r="E27" s="54"/>
      <c r="F27" s="54"/>
      <c r="G27" s="54"/>
      <c r="H27" s="54"/>
      <c r="I27" s="66"/>
      <c r="J27" s="61"/>
    </row>
    <row r="28" spans="1:10" s="64" customFormat="1" ht="28.5">
      <c r="A28" s="48">
        <v>88488</v>
      </c>
      <c r="B28" s="48" t="s">
        <v>52</v>
      </c>
      <c r="C28" s="63" t="s">
        <v>53</v>
      </c>
      <c r="D28" s="48" t="s">
        <v>25</v>
      </c>
      <c r="E28" s="50">
        <v>868.9</v>
      </c>
      <c r="F28" s="50">
        <v>13.21</v>
      </c>
      <c r="G28" s="50">
        <f>PRODUCT(F28,E28)</f>
        <v>11478.169</v>
      </c>
      <c r="H28" s="50">
        <f>PRODUCT(1+H10,F28)</f>
        <v>16.512500000000003</v>
      </c>
      <c r="I28" s="50">
        <f>PRODUCT(H28,E28)</f>
        <v>14347.711250000002</v>
      </c>
      <c r="J28" s="65"/>
    </row>
    <row r="29" spans="1:10" ht="30.75" customHeight="1">
      <c r="A29" s="48" t="s">
        <v>54</v>
      </c>
      <c r="B29" s="48" t="s">
        <v>55</v>
      </c>
      <c r="C29" s="63" t="s">
        <v>56</v>
      </c>
      <c r="D29" s="48" t="s">
        <v>25</v>
      </c>
      <c r="E29" s="50">
        <v>98.78</v>
      </c>
      <c r="F29" s="50">
        <v>28.25</v>
      </c>
      <c r="G29" s="50">
        <f>PRODUCT(F29,E29)</f>
        <v>2790.535</v>
      </c>
      <c r="H29" s="50">
        <f>PRODUCT(1+H10,F29)</f>
        <v>35.3125</v>
      </c>
      <c r="I29" s="50">
        <f>PRODUCT(H29,E29)</f>
        <v>3488.16875</v>
      </c>
      <c r="J29" s="61"/>
    </row>
    <row r="30" spans="1:10" ht="30.75" customHeight="1">
      <c r="A30" s="48">
        <v>41595</v>
      </c>
      <c r="B30" s="48" t="s">
        <v>57</v>
      </c>
      <c r="C30" s="63" t="s">
        <v>58</v>
      </c>
      <c r="D30" s="48" t="s">
        <v>25</v>
      </c>
      <c r="E30" s="50">
        <v>413.05</v>
      </c>
      <c r="F30" s="50">
        <v>12.75</v>
      </c>
      <c r="G30" s="50">
        <f>PRODUCT(F30,E30)</f>
        <v>5266.3875</v>
      </c>
      <c r="H30" s="50">
        <f>PRODUCT(1+H10,F30)</f>
        <v>15.9375</v>
      </c>
      <c r="I30" s="50">
        <f>PRODUCT(H30,E30)</f>
        <v>6582.984375</v>
      </c>
      <c r="J30" s="61"/>
    </row>
    <row r="31" spans="1:10" ht="14.25" customHeight="1">
      <c r="A31" s="48"/>
      <c r="B31" s="48"/>
      <c r="C31" s="63"/>
      <c r="D31" s="48"/>
      <c r="E31" s="50"/>
      <c r="F31" s="50"/>
      <c r="G31" s="50"/>
      <c r="H31" s="50"/>
      <c r="I31" s="50"/>
      <c r="J31" s="61"/>
    </row>
    <row r="32" spans="1:10" ht="15">
      <c r="A32" s="56"/>
      <c r="B32" s="56"/>
      <c r="C32" s="57" t="s">
        <v>17</v>
      </c>
      <c r="D32" s="56"/>
      <c r="E32" s="59"/>
      <c r="F32" s="59"/>
      <c r="G32" s="59"/>
      <c r="H32" s="59"/>
      <c r="I32" s="60">
        <f>SUM(I28:I30)</f>
        <v>24418.864375000005</v>
      </c>
      <c r="J32" s="61"/>
    </row>
    <row r="33" spans="1:9" ht="15">
      <c r="A33" s="67"/>
      <c r="B33" s="68" t="s">
        <v>59</v>
      </c>
      <c r="C33" s="69" t="s">
        <v>60</v>
      </c>
      <c r="D33" s="67"/>
      <c r="E33" s="70"/>
      <c r="F33" s="70"/>
      <c r="G33" s="70"/>
      <c r="H33" s="70"/>
      <c r="I33" s="70"/>
    </row>
    <row r="34" spans="1:9" ht="34.5" customHeight="1">
      <c r="A34" s="71">
        <v>91927</v>
      </c>
      <c r="B34" s="71" t="s">
        <v>61</v>
      </c>
      <c r="C34" s="72" t="s">
        <v>62</v>
      </c>
      <c r="D34" s="71" t="s">
        <v>30</v>
      </c>
      <c r="E34" s="73">
        <v>260</v>
      </c>
      <c r="F34" s="73">
        <v>3.25</v>
      </c>
      <c r="G34" s="73">
        <f>PRODUCT(F34,E34)</f>
        <v>845</v>
      </c>
      <c r="H34" s="73">
        <f>PRODUCT(1+H10,F34)</f>
        <v>4.0625</v>
      </c>
      <c r="I34" s="73">
        <f>PRODUCT(H34,E34)</f>
        <v>1056.25</v>
      </c>
    </row>
    <row r="35" spans="1:9" ht="28.5" customHeight="1">
      <c r="A35" s="71">
        <v>91933</v>
      </c>
      <c r="B35" s="71" t="s">
        <v>63</v>
      </c>
      <c r="C35" s="72" t="s">
        <v>64</v>
      </c>
      <c r="D35" s="71" t="s">
        <v>30</v>
      </c>
      <c r="E35" s="73">
        <v>150</v>
      </c>
      <c r="F35" s="73">
        <v>9.39</v>
      </c>
      <c r="G35" s="73">
        <f>PRODUCT(F35,E35)</f>
        <v>1408.5</v>
      </c>
      <c r="H35" s="73">
        <f>PRODUCT(1+H10,F35)</f>
        <v>11.7375</v>
      </c>
      <c r="I35" s="73">
        <f>PRODUCT(H35,E35)</f>
        <v>1760.625</v>
      </c>
    </row>
    <row r="36" spans="1:9" ht="19.5" customHeight="1">
      <c r="A36" s="71">
        <v>9535</v>
      </c>
      <c r="B36" s="71" t="s">
        <v>65</v>
      </c>
      <c r="C36" s="72" t="s">
        <v>66</v>
      </c>
      <c r="D36" s="71" t="s">
        <v>33</v>
      </c>
      <c r="E36" s="73">
        <v>6</v>
      </c>
      <c r="F36" s="73">
        <v>65.62</v>
      </c>
      <c r="G36" s="73">
        <f>PRODUCT(F36,E36)</f>
        <v>393.72</v>
      </c>
      <c r="H36" s="73">
        <f>PRODUCT(1+H10,F36)</f>
        <v>82.025</v>
      </c>
      <c r="I36" s="73">
        <f>PRODUCT(H36,E36)</f>
        <v>492.15000000000003</v>
      </c>
    </row>
    <row r="37" spans="1:9" ht="17.25" customHeight="1">
      <c r="A37" s="71"/>
      <c r="B37" s="71"/>
      <c r="C37" s="72"/>
      <c r="D37" s="71"/>
      <c r="E37" s="73"/>
      <c r="F37" s="73"/>
      <c r="G37" s="73"/>
      <c r="H37" s="73"/>
      <c r="I37" s="73"/>
    </row>
    <row r="38" spans="1:9" ht="20.25" customHeight="1">
      <c r="A38" s="74"/>
      <c r="B38" s="74"/>
      <c r="C38" s="57" t="s">
        <v>17</v>
      </c>
      <c r="D38" s="74"/>
      <c r="E38" s="75"/>
      <c r="F38" s="75"/>
      <c r="G38" s="75"/>
      <c r="H38" s="75"/>
      <c r="I38" s="75">
        <f>SUM(I34:I36)</f>
        <v>3309.025</v>
      </c>
    </row>
    <row r="39" spans="1:9" ht="15">
      <c r="A39" s="52"/>
      <c r="B39" s="43" t="s">
        <v>67</v>
      </c>
      <c r="C39" s="44" t="s">
        <v>68</v>
      </c>
      <c r="D39" s="52"/>
      <c r="E39" s="53"/>
      <c r="F39" s="53"/>
      <c r="G39" s="53"/>
      <c r="H39" s="53"/>
      <c r="I39" s="53"/>
    </row>
    <row r="40" spans="1:9" ht="28.5">
      <c r="A40" s="71" t="s">
        <v>69</v>
      </c>
      <c r="B40" s="71" t="s">
        <v>70</v>
      </c>
      <c r="C40" s="72" t="s">
        <v>71</v>
      </c>
      <c r="D40" s="71" t="s">
        <v>33</v>
      </c>
      <c r="E40" s="73">
        <v>2</v>
      </c>
      <c r="F40" s="73">
        <v>509.88</v>
      </c>
      <c r="G40" s="73">
        <f>PRODUCT(F40,E40)</f>
        <v>1019.76</v>
      </c>
      <c r="H40" s="73">
        <f>PRODUCT(1+H10,F40)</f>
        <v>637.35</v>
      </c>
      <c r="I40" s="73">
        <f>PRODUCT(H40,E40)</f>
        <v>1274.7</v>
      </c>
    </row>
    <row r="41" spans="1:9" ht="14.25">
      <c r="A41" s="71">
        <v>86901</v>
      </c>
      <c r="B41" s="71" t="s">
        <v>72</v>
      </c>
      <c r="C41" s="72" t="s">
        <v>73</v>
      </c>
      <c r="D41" s="71" t="s">
        <v>33</v>
      </c>
      <c r="E41" s="73">
        <v>2</v>
      </c>
      <c r="F41" s="73">
        <v>119.91</v>
      </c>
      <c r="G41" s="73">
        <f>PRODUCT(F41,E41)</f>
        <v>239.82</v>
      </c>
      <c r="H41" s="73">
        <f>PRODUCT(1+H10,F41)</f>
        <v>149.8875</v>
      </c>
      <c r="I41" s="73">
        <f>PRODUCT(H41,E41)</f>
        <v>299.775</v>
      </c>
    </row>
    <row r="42" spans="1:9" ht="28.5">
      <c r="A42" s="71">
        <v>86906</v>
      </c>
      <c r="B42" s="71" t="s">
        <v>74</v>
      </c>
      <c r="C42" s="72" t="s">
        <v>75</v>
      </c>
      <c r="D42" s="71" t="s">
        <v>33</v>
      </c>
      <c r="E42" s="73">
        <v>2</v>
      </c>
      <c r="F42" s="73">
        <v>37.59</v>
      </c>
      <c r="G42" s="73">
        <f>PRODUCT(F42,E42)</f>
        <v>75.18</v>
      </c>
      <c r="H42" s="73">
        <f>PRODUCT(1+H10,F42)</f>
        <v>46.987500000000004</v>
      </c>
      <c r="I42" s="73">
        <f>PRODUCT(H42,E42)</f>
        <v>93.97500000000001</v>
      </c>
    </row>
    <row r="43" spans="1:9" ht="16.5" customHeight="1">
      <c r="A43" s="71"/>
      <c r="B43" s="71"/>
      <c r="C43" s="72"/>
      <c r="D43" s="71"/>
      <c r="E43" s="73"/>
      <c r="F43" s="73"/>
      <c r="G43" s="73"/>
      <c r="H43" s="73"/>
      <c r="I43" s="73"/>
    </row>
    <row r="44" spans="1:10" ht="18.75" customHeight="1">
      <c r="A44" s="56"/>
      <c r="B44" s="56"/>
      <c r="C44" s="57" t="s">
        <v>17</v>
      </c>
      <c r="D44" s="56"/>
      <c r="E44" s="58"/>
      <c r="F44" s="58"/>
      <c r="G44" s="58"/>
      <c r="H44" s="58"/>
      <c r="I44" s="75">
        <f>SUM(I40:I42)</f>
        <v>1668.45</v>
      </c>
      <c r="J44" s="61"/>
    </row>
    <row r="45" spans="1:10" ht="15">
      <c r="A45" s="76"/>
      <c r="B45" s="77" t="s">
        <v>76</v>
      </c>
      <c r="C45" s="78" t="s">
        <v>77</v>
      </c>
      <c r="D45" s="79"/>
      <c r="E45" s="66"/>
      <c r="F45" s="66"/>
      <c r="G45" s="54"/>
      <c r="H45" s="66"/>
      <c r="I45" s="66"/>
      <c r="J45" s="61"/>
    </row>
    <row r="46" spans="1:10" ht="14.25">
      <c r="A46" s="48">
        <v>96527</v>
      </c>
      <c r="B46" s="80" t="s">
        <v>78</v>
      </c>
      <c r="C46" s="81" t="s">
        <v>79</v>
      </c>
      <c r="D46" s="82" t="s">
        <v>40</v>
      </c>
      <c r="E46" s="50">
        <v>1.74</v>
      </c>
      <c r="F46" s="50">
        <v>116.51</v>
      </c>
      <c r="G46" s="50">
        <f>PRODUCT(F46,E46)</f>
        <v>202.72740000000002</v>
      </c>
      <c r="H46" s="50">
        <f>PRODUCT(1+H10,F46)</f>
        <v>145.63750000000002</v>
      </c>
      <c r="I46" s="50">
        <f aca="true" t="shared" si="0" ref="I46:I59">H46*E46</f>
        <v>253.40925000000001</v>
      </c>
      <c r="J46" s="61"/>
    </row>
    <row r="47" spans="1:10" ht="14.25">
      <c r="A47" s="48">
        <v>98229</v>
      </c>
      <c r="B47" s="80" t="s">
        <v>80</v>
      </c>
      <c r="C47" s="63" t="s">
        <v>81</v>
      </c>
      <c r="D47" s="48" t="s">
        <v>30</v>
      </c>
      <c r="E47" s="50">
        <v>45</v>
      </c>
      <c r="F47" s="50">
        <v>71.23</v>
      </c>
      <c r="G47" s="50">
        <f>PRODUCT(F47,E47)</f>
        <v>3205.3500000000004</v>
      </c>
      <c r="H47" s="50">
        <f>PRODUCT(1+H10,F47)</f>
        <v>89.03750000000001</v>
      </c>
      <c r="I47" s="50">
        <f t="shared" si="0"/>
        <v>4006.6875000000005</v>
      </c>
      <c r="J47" s="61"/>
    </row>
    <row r="48" spans="1:10" ht="28.5">
      <c r="A48" s="48">
        <v>96530</v>
      </c>
      <c r="B48" s="80" t="s">
        <v>82</v>
      </c>
      <c r="C48" s="81" t="s">
        <v>83</v>
      </c>
      <c r="D48" s="82" t="s">
        <v>44</v>
      </c>
      <c r="E48" s="50">
        <v>11.63</v>
      </c>
      <c r="F48" s="50">
        <v>98.88</v>
      </c>
      <c r="G48" s="50">
        <f>PRODUCT(F48,E48)</f>
        <v>1149.9744</v>
      </c>
      <c r="H48" s="50">
        <f>PRODUCT(1+H10,F48)</f>
        <v>123.6</v>
      </c>
      <c r="I48" s="50">
        <f t="shared" si="0"/>
        <v>1437.468</v>
      </c>
      <c r="J48" s="61"/>
    </row>
    <row r="49" spans="1:10" ht="30.75" customHeight="1">
      <c r="A49" s="48">
        <v>96545</v>
      </c>
      <c r="B49" s="80" t="s">
        <v>84</v>
      </c>
      <c r="C49" s="63" t="s">
        <v>85</v>
      </c>
      <c r="D49" s="48" t="s">
        <v>25</v>
      </c>
      <c r="E49" s="50">
        <v>71.11</v>
      </c>
      <c r="F49" s="50">
        <v>9.65</v>
      </c>
      <c r="G49" s="50">
        <f>PRODUCT(F49,E49)</f>
        <v>686.2115</v>
      </c>
      <c r="H49" s="50">
        <f>PRODUCT(1+H10,F49)</f>
        <v>12.0625</v>
      </c>
      <c r="I49" s="50">
        <f t="shared" si="0"/>
        <v>857.764375</v>
      </c>
      <c r="J49" s="61"/>
    </row>
    <row r="50" spans="1:10" ht="14.25">
      <c r="A50" s="48">
        <v>94970</v>
      </c>
      <c r="B50" s="80" t="s">
        <v>86</v>
      </c>
      <c r="C50" s="63" t="s">
        <v>87</v>
      </c>
      <c r="D50" s="48" t="s">
        <v>25</v>
      </c>
      <c r="E50" s="50">
        <v>28.9</v>
      </c>
      <c r="F50" s="50">
        <v>78.91</v>
      </c>
      <c r="G50" s="50">
        <f>PRODUCT(F50,E50)</f>
        <v>2280.499</v>
      </c>
      <c r="H50" s="50">
        <f>PRODUCT(1+H10,F50)</f>
        <v>98.63749999999999</v>
      </c>
      <c r="I50" s="50">
        <f t="shared" si="0"/>
        <v>2850.6237499999997</v>
      </c>
      <c r="J50" s="61"/>
    </row>
    <row r="51" spans="1:10" ht="24" customHeight="1">
      <c r="A51" s="48">
        <v>5968</v>
      </c>
      <c r="B51" s="80" t="s">
        <v>88</v>
      </c>
      <c r="C51" s="63" t="s">
        <v>89</v>
      </c>
      <c r="D51" s="48" t="s">
        <v>44</v>
      </c>
      <c r="E51" s="50">
        <v>12.79</v>
      </c>
      <c r="F51" s="50">
        <v>43.64</v>
      </c>
      <c r="G51" s="50">
        <f>F51*E51</f>
        <v>558.1555999999999</v>
      </c>
      <c r="H51" s="50">
        <f>(1+H10)*F51</f>
        <v>54.55</v>
      </c>
      <c r="I51" s="50">
        <f t="shared" si="0"/>
        <v>697.6945</v>
      </c>
      <c r="J51" s="61"/>
    </row>
    <row r="52" spans="1:10" ht="42.75">
      <c r="A52" s="48" t="s">
        <v>90</v>
      </c>
      <c r="B52" s="80" t="s">
        <v>91</v>
      </c>
      <c r="C52" s="63" t="s">
        <v>92</v>
      </c>
      <c r="D52" s="48" t="s">
        <v>25</v>
      </c>
      <c r="E52" s="50">
        <v>57.93</v>
      </c>
      <c r="F52" s="50">
        <v>76.19</v>
      </c>
      <c r="G52" s="50">
        <f>PRODUCT(F52,E52)</f>
        <v>4413.6867</v>
      </c>
      <c r="H52" s="50">
        <f>PRODUCT(1+H10,F52)</f>
        <v>95.2375</v>
      </c>
      <c r="I52" s="50">
        <f t="shared" si="0"/>
        <v>5517.108375</v>
      </c>
      <c r="J52" s="61"/>
    </row>
    <row r="53" spans="1:10" ht="24" customHeight="1">
      <c r="A53" s="48">
        <v>83518</v>
      </c>
      <c r="B53" s="80" t="s">
        <v>93</v>
      </c>
      <c r="C53" s="63" t="s">
        <v>94</v>
      </c>
      <c r="D53" s="48" t="s">
        <v>40</v>
      </c>
      <c r="E53" s="50">
        <v>0.87</v>
      </c>
      <c r="F53" s="50">
        <v>341.02</v>
      </c>
      <c r="G53" s="50">
        <f aca="true" t="shared" si="1" ref="G53:G59">F53*E53</f>
        <v>296.68739999999997</v>
      </c>
      <c r="H53" s="50">
        <f>(1+H10)*F53</f>
        <v>426.275</v>
      </c>
      <c r="I53" s="50">
        <f t="shared" si="0"/>
        <v>370.85925</v>
      </c>
      <c r="J53" s="61"/>
    </row>
    <row r="54" spans="1:10" ht="28.5">
      <c r="A54" s="48">
        <v>87449</v>
      </c>
      <c r="B54" s="80" t="s">
        <v>95</v>
      </c>
      <c r="C54" s="63" t="s">
        <v>96</v>
      </c>
      <c r="D54" s="48" t="s">
        <v>44</v>
      </c>
      <c r="E54" s="50">
        <v>77.92</v>
      </c>
      <c r="F54" s="50">
        <v>65.33</v>
      </c>
      <c r="G54" s="50">
        <f t="shared" si="1"/>
        <v>5090.5136</v>
      </c>
      <c r="H54" s="50">
        <f>(1+H10)*F54</f>
        <v>81.6625</v>
      </c>
      <c r="I54" s="50">
        <f t="shared" si="0"/>
        <v>6363.142</v>
      </c>
      <c r="J54" s="61"/>
    </row>
    <row r="55" spans="1:10" ht="24" customHeight="1">
      <c r="A55" s="48">
        <v>87878</v>
      </c>
      <c r="B55" s="80" t="s">
        <v>97</v>
      </c>
      <c r="C55" s="63" t="s">
        <v>98</v>
      </c>
      <c r="D55" s="48" t="s">
        <v>44</v>
      </c>
      <c r="E55" s="50">
        <v>213.77</v>
      </c>
      <c r="F55" s="50">
        <v>3.69</v>
      </c>
      <c r="G55" s="50">
        <f t="shared" si="1"/>
        <v>788.8113000000001</v>
      </c>
      <c r="H55" s="50">
        <f>(1+H10)*F55</f>
        <v>4.6125</v>
      </c>
      <c r="I55" s="50">
        <f t="shared" si="0"/>
        <v>986.014125</v>
      </c>
      <c r="J55" s="61"/>
    </row>
    <row r="56" spans="1:10" ht="24" customHeight="1">
      <c r="A56" s="48">
        <v>87529</v>
      </c>
      <c r="B56" s="80" t="s">
        <v>99</v>
      </c>
      <c r="C56" s="63" t="s">
        <v>100</v>
      </c>
      <c r="D56" s="48" t="s">
        <v>44</v>
      </c>
      <c r="E56" s="50">
        <v>213.77</v>
      </c>
      <c r="F56" s="50">
        <v>28.27</v>
      </c>
      <c r="G56" s="50">
        <f t="shared" si="1"/>
        <v>6043.2779</v>
      </c>
      <c r="H56" s="50">
        <f>(1+H10)*F56</f>
        <v>35.3375</v>
      </c>
      <c r="I56" s="50">
        <f t="shared" si="0"/>
        <v>7554.097375</v>
      </c>
      <c r="J56" s="61"/>
    </row>
    <row r="57" spans="1:10" ht="24" customHeight="1">
      <c r="A57" s="48">
        <v>87692</v>
      </c>
      <c r="B57" s="80" t="s">
        <v>101</v>
      </c>
      <c r="C57" s="63" t="s">
        <v>102</v>
      </c>
      <c r="D57" s="48" t="s">
        <v>40</v>
      </c>
      <c r="E57" s="50">
        <v>57.93</v>
      </c>
      <c r="F57" s="50">
        <v>2.61</v>
      </c>
      <c r="G57" s="50">
        <f t="shared" si="1"/>
        <v>151.19729999999998</v>
      </c>
      <c r="H57" s="50">
        <f>(1+H10)*F57</f>
        <v>3.2624999999999997</v>
      </c>
      <c r="I57" s="50">
        <f t="shared" si="0"/>
        <v>188.996625</v>
      </c>
      <c r="J57" s="61"/>
    </row>
    <row r="58" spans="1:10" ht="28.5">
      <c r="A58" s="48">
        <v>88488</v>
      </c>
      <c r="B58" s="80" t="s">
        <v>103</v>
      </c>
      <c r="C58" s="63" t="s">
        <v>104</v>
      </c>
      <c r="D58" s="48" t="s">
        <v>25</v>
      </c>
      <c r="E58" s="50">
        <v>271.7</v>
      </c>
      <c r="F58" s="50">
        <v>13.21</v>
      </c>
      <c r="G58" s="50">
        <f t="shared" si="1"/>
        <v>3589.157</v>
      </c>
      <c r="H58" s="50">
        <f>(1+H10)*F58</f>
        <v>16.512500000000003</v>
      </c>
      <c r="I58" s="50">
        <f t="shared" si="0"/>
        <v>4486.446250000001</v>
      </c>
      <c r="J58" s="61"/>
    </row>
    <row r="59" spans="1:10" ht="24" customHeight="1">
      <c r="A59" s="48">
        <v>72897</v>
      </c>
      <c r="B59" s="80" t="s">
        <v>105</v>
      </c>
      <c r="C59" s="63" t="s">
        <v>106</v>
      </c>
      <c r="D59" s="48" t="s">
        <v>107</v>
      </c>
      <c r="E59" s="50">
        <v>15</v>
      </c>
      <c r="F59" s="50">
        <v>24.12</v>
      </c>
      <c r="G59" s="50">
        <f t="shared" si="1"/>
        <v>361.8</v>
      </c>
      <c r="H59" s="50">
        <f>(1+H10)*F59</f>
        <v>30.150000000000002</v>
      </c>
      <c r="I59" s="50">
        <f t="shared" si="0"/>
        <v>452.25000000000006</v>
      </c>
      <c r="J59" s="61"/>
    </row>
    <row r="60" spans="1:10" ht="14.25">
      <c r="A60" s="48"/>
      <c r="B60" s="48"/>
      <c r="C60" s="63"/>
      <c r="D60" s="48"/>
      <c r="E60" s="50"/>
      <c r="F60" s="50"/>
      <c r="G60" s="50"/>
      <c r="H60" s="50"/>
      <c r="I60" s="50"/>
      <c r="J60" s="61"/>
    </row>
    <row r="61" spans="1:10" ht="15">
      <c r="A61" s="56"/>
      <c r="B61" s="56"/>
      <c r="C61" s="83" t="s">
        <v>17</v>
      </c>
      <c r="D61" s="56"/>
      <c r="E61" s="59"/>
      <c r="F61" s="59"/>
      <c r="G61" s="59"/>
      <c r="H61" s="59"/>
      <c r="I61" s="60">
        <f>SUM(I46:I59)</f>
        <v>36022.561375000005</v>
      </c>
      <c r="J61" s="61"/>
    </row>
    <row r="62" spans="1:10" ht="15">
      <c r="A62" s="84"/>
      <c r="B62" s="85"/>
      <c r="C62" s="86" t="s">
        <v>108</v>
      </c>
      <c r="D62" s="85"/>
      <c r="E62" s="87"/>
      <c r="F62" s="87"/>
      <c r="G62" s="88"/>
      <c r="H62" s="87"/>
      <c r="I62" s="87">
        <f>SUM(I26,I19,I13,I32,I61,I44,I38)</f>
        <v>289990.2712500001</v>
      </c>
      <c r="J62" s="89"/>
    </row>
    <row r="63" spans="3:10" ht="12.75">
      <c r="C63" s="90"/>
      <c r="D63" s="91"/>
      <c r="E63" s="6"/>
      <c r="F63" s="6"/>
      <c r="I63" s="6"/>
      <c r="J63" s="92"/>
    </row>
  </sheetData>
  <sheetProtection selectLockedCells="1" selectUnlockedCells="1"/>
  <mergeCells count="3">
    <mergeCell ref="A1:I1"/>
    <mergeCell ref="B6:C6"/>
    <mergeCell ref="H6:I7"/>
  </mergeCells>
  <printOptions horizontalCentered="1" verticalCentered="1"/>
  <pageMargins left="0.31527777777777777" right="0.31527777777777777" top="0.15763888888888888" bottom="0.1180555555555555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5.421875" style="0" customWidth="1"/>
    <col min="2" max="2" width="28.57421875" style="0" customWidth="1"/>
    <col min="3" max="5" width="11.421875" style="0" customWidth="1"/>
    <col min="6" max="6" width="9.8515625" style="93" customWidth="1"/>
    <col min="7" max="7" width="9.00390625" style="0" customWidth="1"/>
    <col min="8" max="8" width="13.28125" style="0" customWidth="1"/>
    <col min="9" max="9" width="16.8515625" style="0" customWidth="1"/>
    <col min="10" max="10" width="12.7109375" style="0" customWidth="1"/>
  </cols>
  <sheetData>
    <row r="1" spans="1:10" ht="12.75" customHeight="1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64"/>
      <c r="B2" s="64"/>
      <c r="C2" s="64"/>
      <c r="D2" s="64"/>
      <c r="E2" s="64"/>
      <c r="G2" s="64"/>
      <c r="H2" s="64"/>
      <c r="I2" s="64"/>
      <c r="J2" s="64"/>
    </row>
    <row r="3" spans="1:10" ht="15.75">
      <c r="A3" s="94" t="s">
        <v>110</v>
      </c>
      <c r="B3" s="94"/>
      <c r="C3" s="94"/>
      <c r="D3" s="94"/>
      <c r="E3" s="94"/>
      <c r="F3" s="94"/>
      <c r="G3" s="95"/>
      <c r="H3" s="96"/>
      <c r="I3" s="96"/>
      <c r="J3" s="97"/>
    </row>
    <row r="4" spans="1:10" ht="15.75">
      <c r="A4" s="98" t="s">
        <v>111</v>
      </c>
      <c r="B4" s="98"/>
      <c r="C4" s="98"/>
      <c r="D4" s="98"/>
      <c r="E4" s="98"/>
      <c r="F4" s="98"/>
      <c r="G4" s="99"/>
      <c r="H4" s="100" t="s">
        <v>112</v>
      </c>
      <c r="I4" s="101"/>
      <c r="J4" s="102"/>
    </row>
    <row r="5" spans="1:10" ht="18" customHeight="1">
      <c r="A5" s="103" t="s">
        <v>113</v>
      </c>
      <c r="B5" s="103"/>
      <c r="C5" s="103"/>
      <c r="D5" s="103"/>
      <c r="E5" s="103"/>
      <c r="F5" s="103"/>
      <c r="G5" s="104"/>
      <c r="H5" s="101"/>
      <c r="I5" s="101" t="s">
        <v>114</v>
      </c>
      <c r="J5" s="102"/>
    </row>
    <row r="6" spans="1:10" ht="28.5" customHeight="1">
      <c r="A6" s="105"/>
      <c r="B6" s="106"/>
      <c r="C6" s="106"/>
      <c r="D6" s="106"/>
      <c r="E6" s="106"/>
      <c r="F6" s="106"/>
      <c r="G6" s="107" t="s">
        <v>115</v>
      </c>
      <c r="H6" s="107"/>
      <c r="I6" s="101"/>
      <c r="J6" s="102"/>
    </row>
    <row r="7" spans="1:10" ht="15" customHeight="1">
      <c r="A7" s="108" t="s">
        <v>116</v>
      </c>
      <c r="B7" s="108"/>
      <c r="C7" s="108"/>
      <c r="D7" s="108"/>
      <c r="E7" s="108"/>
      <c r="F7" s="108"/>
      <c r="G7" s="107"/>
      <c r="H7" s="107"/>
      <c r="I7" s="109"/>
      <c r="J7" s="110">
        <v>43267</v>
      </c>
    </row>
    <row r="8" spans="1:10" ht="12.75">
      <c r="A8" s="64" t="s">
        <v>116</v>
      </c>
      <c r="B8" s="64"/>
      <c r="C8" s="64"/>
      <c r="D8" s="64"/>
      <c r="E8" s="64"/>
      <c r="G8" s="64"/>
      <c r="H8" s="64"/>
      <c r="I8" s="64"/>
      <c r="J8" s="64"/>
    </row>
    <row r="9" spans="1:10" ht="12.75">
      <c r="A9" s="111" t="s">
        <v>117</v>
      </c>
      <c r="B9" s="111" t="s">
        <v>118</v>
      </c>
      <c r="C9" s="111"/>
      <c r="D9" s="111"/>
      <c r="E9" s="111"/>
      <c r="F9" s="112" t="s">
        <v>119</v>
      </c>
      <c r="G9" s="111" t="s">
        <v>120</v>
      </c>
      <c r="H9" s="113">
        <v>2</v>
      </c>
      <c r="I9" s="113">
        <v>3</v>
      </c>
      <c r="J9" s="111" t="s">
        <v>121</v>
      </c>
    </row>
    <row r="10" spans="1:10" ht="12.75" customHeight="1">
      <c r="A10" s="114">
        <v>1</v>
      </c>
      <c r="B10" s="115" t="str">
        <f>Orçamento!C11</f>
        <v>SERVIÇOS INICIAIS</v>
      </c>
      <c r="C10" s="115"/>
      <c r="D10" s="115"/>
      <c r="E10" s="115"/>
      <c r="F10" s="112">
        <v>1765.32</v>
      </c>
      <c r="G10" s="116">
        <f>F10*G11</f>
        <v>1765.32</v>
      </c>
      <c r="H10" s="117">
        <f>F10*H11</f>
        <v>0</v>
      </c>
      <c r="I10" s="117">
        <f>F10*I11</f>
        <v>0</v>
      </c>
      <c r="J10" s="116">
        <f aca="true" t="shared" si="0" ref="J10:J19">SUM(G10:I10)</f>
        <v>1765.32</v>
      </c>
    </row>
    <row r="11" spans="1:10" ht="12.75" customHeight="1">
      <c r="A11" s="114"/>
      <c r="B11" s="118" t="s">
        <v>122</v>
      </c>
      <c r="C11" s="118"/>
      <c r="D11" s="118"/>
      <c r="E11" s="118"/>
      <c r="F11" s="112"/>
      <c r="G11" s="119">
        <v>1</v>
      </c>
      <c r="H11" s="120">
        <v>0</v>
      </c>
      <c r="I11" s="120">
        <v>0</v>
      </c>
      <c r="J11" s="119">
        <f t="shared" si="0"/>
        <v>1</v>
      </c>
    </row>
    <row r="12" spans="1:10" ht="12.75" customHeight="1">
      <c r="A12" s="114">
        <v>2</v>
      </c>
      <c r="B12" s="121"/>
      <c r="C12" s="121"/>
      <c r="D12" s="121"/>
      <c r="E12" s="121"/>
      <c r="F12" s="112">
        <v>68727.39</v>
      </c>
      <c r="G12" s="122">
        <f>F12*G13</f>
        <v>68727.39</v>
      </c>
      <c r="H12" s="117">
        <f>F12*H13</f>
        <v>0</v>
      </c>
      <c r="I12" s="117">
        <f>F12*I13</f>
        <v>0</v>
      </c>
      <c r="J12" s="116">
        <f t="shared" si="0"/>
        <v>68727.39</v>
      </c>
    </row>
    <row r="13" spans="1:10" ht="12.75" customHeight="1">
      <c r="A13" s="114"/>
      <c r="B13" s="118" t="s">
        <v>123</v>
      </c>
      <c r="C13" s="118"/>
      <c r="D13" s="118"/>
      <c r="E13" s="118"/>
      <c r="F13" s="112"/>
      <c r="G13" s="119">
        <v>1</v>
      </c>
      <c r="H13" s="120">
        <v>0</v>
      </c>
      <c r="I13" s="120">
        <v>0</v>
      </c>
      <c r="J13" s="119">
        <f t="shared" si="0"/>
        <v>1</v>
      </c>
    </row>
    <row r="14" spans="1:10" ht="12.75" customHeight="1">
      <c r="A14" s="114"/>
      <c r="B14" s="121"/>
      <c r="C14" s="121"/>
      <c r="D14" s="121"/>
      <c r="E14" s="121"/>
      <c r="F14" s="112"/>
      <c r="G14" s="117">
        <f>F14*G15</f>
        <v>0</v>
      </c>
      <c r="H14" s="123">
        <f>F14*H15</f>
        <v>0</v>
      </c>
      <c r="I14" s="117">
        <f>F14*I15</f>
        <v>0</v>
      </c>
      <c r="J14" s="117">
        <f t="shared" si="0"/>
        <v>0</v>
      </c>
    </row>
    <row r="15" spans="1:10" ht="12.75" customHeight="1">
      <c r="A15" s="114"/>
      <c r="B15" s="118"/>
      <c r="C15" s="118"/>
      <c r="D15" s="118"/>
      <c r="E15" s="118"/>
      <c r="F15" s="112"/>
      <c r="G15" s="120">
        <v>0</v>
      </c>
      <c r="H15" s="120">
        <v>0</v>
      </c>
      <c r="I15" s="120">
        <v>0.4</v>
      </c>
      <c r="J15" s="120">
        <f t="shared" si="0"/>
        <v>0.4</v>
      </c>
    </row>
    <row r="16" spans="1:10" ht="12.75" customHeight="1">
      <c r="A16" s="114"/>
      <c r="B16" s="121"/>
      <c r="C16" s="121"/>
      <c r="D16" s="121"/>
      <c r="E16" s="121"/>
      <c r="F16" s="112"/>
      <c r="G16" s="117">
        <f>F16*G17</f>
        <v>0</v>
      </c>
      <c r="H16" s="117">
        <f>F16*H17</f>
        <v>0</v>
      </c>
      <c r="I16" s="117">
        <f>F16*I17</f>
        <v>0</v>
      </c>
      <c r="J16" s="117">
        <f t="shared" si="0"/>
        <v>0</v>
      </c>
    </row>
    <row r="17" spans="1:10" ht="12.75" customHeight="1">
      <c r="A17" s="114"/>
      <c r="B17" s="118"/>
      <c r="C17" s="118"/>
      <c r="D17" s="118"/>
      <c r="E17" s="118"/>
      <c r="F17" s="112"/>
      <c r="G17" s="120">
        <v>0</v>
      </c>
      <c r="H17" s="120">
        <v>0</v>
      </c>
      <c r="I17" s="120">
        <v>0.5</v>
      </c>
      <c r="J17" s="120">
        <f t="shared" si="0"/>
        <v>0.5</v>
      </c>
    </row>
    <row r="18" spans="1:10" ht="12.75" customHeight="1">
      <c r="A18" s="114"/>
      <c r="B18" s="121"/>
      <c r="C18" s="121"/>
      <c r="D18" s="121"/>
      <c r="E18" s="121"/>
      <c r="F18" s="112"/>
      <c r="G18" s="117">
        <f>F18*G19</f>
        <v>0</v>
      </c>
      <c r="H18" s="117">
        <f>F18*H19</f>
        <v>0</v>
      </c>
      <c r="I18" s="117">
        <f>F18*I19</f>
        <v>0</v>
      </c>
      <c r="J18" s="117">
        <f t="shared" si="0"/>
        <v>0</v>
      </c>
    </row>
    <row r="19" spans="1:10" ht="12.75" customHeight="1">
      <c r="A19" s="114"/>
      <c r="B19" s="118"/>
      <c r="C19" s="118"/>
      <c r="D19" s="118"/>
      <c r="E19" s="118"/>
      <c r="F19" s="112"/>
      <c r="G19" s="120">
        <v>0</v>
      </c>
      <c r="H19" s="120">
        <v>0</v>
      </c>
      <c r="I19" s="120">
        <v>0.5</v>
      </c>
      <c r="J19" s="120">
        <f t="shared" si="0"/>
        <v>0.5</v>
      </c>
    </row>
    <row r="20" spans="1:10" ht="12.75" customHeight="1">
      <c r="A20" s="114"/>
      <c r="B20" s="124"/>
      <c r="C20" s="124"/>
      <c r="D20" s="124"/>
      <c r="E20" s="124"/>
      <c r="F20" s="125"/>
      <c r="G20" s="117">
        <f>F20*G21</f>
        <v>0</v>
      </c>
      <c r="H20" s="117">
        <f>H21*F20</f>
        <v>0</v>
      </c>
      <c r="I20" s="117">
        <f>I21*F20</f>
        <v>0</v>
      </c>
      <c r="J20" s="117">
        <f>SUM(I20,H20,G20)</f>
        <v>0</v>
      </c>
    </row>
    <row r="21" spans="1:10" ht="12.75" customHeight="1">
      <c r="A21" s="114"/>
      <c r="B21" s="118"/>
      <c r="C21" s="118"/>
      <c r="D21" s="118"/>
      <c r="E21" s="118"/>
      <c r="F21" s="125"/>
      <c r="G21" s="126">
        <v>0</v>
      </c>
      <c r="H21" s="126">
        <v>0.5</v>
      </c>
      <c r="I21" s="126">
        <v>0.5</v>
      </c>
      <c r="J21" s="126">
        <f>SUM(I21,H21,G21)</f>
        <v>1</v>
      </c>
    </row>
    <row r="22" spans="1:10" ht="12.75" customHeight="1">
      <c r="A22" s="114"/>
      <c r="B22" s="121"/>
      <c r="C22" s="121"/>
      <c r="D22" s="121"/>
      <c r="E22" s="121"/>
      <c r="F22" s="125"/>
      <c r="G22" s="117">
        <f>G23*F22</f>
        <v>0</v>
      </c>
      <c r="H22" s="117">
        <f>H23*F22</f>
        <v>0</v>
      </c>
      <c r="I22" s="117">
        <f>I23*F22</f>
        <v>0</v>
      </c>
      <c r="J22" s="117">
        <f>SUM(G22:I22)</f>
        <v>0</v>
      </c>
    </row>
    <row r="23" spans="1:10" ht="12.75" customHeight="1">
      <c r="A23" s="114"/>
      <c r="B23" s="127"/>
      <c r="C23" s="127"/>
      <c r="D23" s="127"/>
      <c r="E23" s="127"/>
      <c r="F23" s="125"/>
      <c r="G23" s="126">
        <v>0</v>
      </c>
      <c r="H23" s="126">
        <v>0.4</v>
      </c>
      <c r="I23" s="126">
        <v>0.4</v>
      </c>
      <c r="J23" s="126">
        <f>SUM(G23:I23)</f>
        <v>0.8</v>
      </c>
    </row>
    <row r="24" spans="1:10" ht="12.75" customHeight="1">
      <c r="A24" s="128"/>
      <c r="B24" s="103"/>
      <c r="C24" s="129"/>
      <c r="D24" s="129"/>
      <c r="E24" s="130"/>
      <c r="F24" s="131"/>
      <c r="G24" s="132"/>
      <c r="H24" s="126"/>
      <c r="I24" s="126"/>
      <c r="J24" s="132"/>
    </row>
    <row r="25" spans="1:10" ht="12.75">
      <c r="A25" s="133"/>
      <c r="B25" s="134" t="s">
        <v>124</v>
      </c>
      <c r="C25" s="134"/>
      <c r="D25" s="134"/>
      <c r="E25" s="134"/>
      <c r="F25" s="116">
        <f>SUM(F10:F23)</f>
        <v>70492.71</v>
      </c>
      <c r="G25" s="122">
        <f>SUM(G18,G16,G14,G12,G10,G20,G22)</f>
        <v>70492.71</v>
      </c>
      <c r="H25" s="135">
        <f>SUM(H18,H16,H14,H12,H10,H20,H22)</f>
        <v>0</v>
      </c>
      <c r="I25" s="135">
        <f>SUM(I18,I16,I14,I12,I10,I20,I22)</f>
        <v>0</v>
      </c>
      <c r="J25" s="116">
        <f>SUM(J18,J16,J14,J12,J10,J20,J22)</f>
        <v>70492.71</v>
      </c>
    </row>
    <row r="26" spans="1:10" ht="12.75">
      <c r="A26" s="133"/>
      <c r="B26" s="134"/>
      <c r="C26" s="134"/>
      <c r="D26" s="134"/>
      <c r="E26" s="134"/>
      <c r="F26" s="116"/>
      <c r="G26" s="122"/>
      <c r="H26" s="135">
        <f>G26+H25</f>
        <v>0</v>
      </c>
      <c r="I26" s="135">
        <f>H26+I25</f>
        <v>0</v>
      </c>
      <c r="J26" s="116"/>
    </row>
    <row r="27" spans="1:10" ht="12.75">
      <c r="A27" s="133"/>
      <c r="B27" s="134" t="s">
        <v>125</v>
      </c>
      <c r="C27" s="134"/>
      <c r="D27" s="134"/>
      <c r="E27" s="134"/>
      <c r="F27" s="116">
        <v>15508.4</v>
      </c>
      <c r="G27" s="119">
        <v>0.22</v>
      </c>
      <c r="H27" s="120">
        <f>H25/F25</f>
        <v>0</v>
      </c>
      <c r="I27" s="120">
        <f>I25/F25</f>
        <v>0</v>
      </c>
      <c r="J27" s="136">
        <v>15508.4</v>
      </c>
    </row>
    <row r="28" spans="1:10" ht="12.75">
      <c r="A28" s="133"/>
      <c r="B28" s="134" t="s">
        <v>126</v>
      </c>
      <c r="C28" s="134"/>
      <c r="D28" s="134"/>
      <c r="E28" s="134"/>
      <c r="F28" s="116"/>
      <c r="G28" s="119"/>
      <c r="H28" s="120">
        <f>G28+H27</f>
        <v>0</v>
      </c>
      <c r="I28" s="120">
        <f>H28+I27</f>
        <v>0</v>
      </c>
      <c r="J28" s="137">
        <v>86001.11</v>
      </c>
    </row>
    <row r="31" ht="12.75">
      <c r="B31" s="64" t="s">
        <v>127</v>
      </c>
    </row>
    <row r="32" ht="12.75">
      <c r="B32" s="64" t="s">
        <v>128</v>
      </c>
    </row>
    <row r="33" ht="12.75">
      <c r="B33" s="64" t="s">
        <v>8</v>
      </c>
    </row>
  </sheetData>
  <sheetProtection selectLockedCells="1" selectUnlockedCells="1"/>
  <mergeCells count="39">
    <mergeCell ref="A1:J1"/>
    <mergeCell ref="A3:F3"/>
    <mergeCell ref="A4:F4"/>
    <mergeCell ref="A5:F5"/>
    <mergeCell ref="G6:H7"/>
    <mergeCell ref="A7:F7"/>
    <mergeCell ref="B9:E9"/>
    <mergeCell ref="A10:A11"/>
    <mergeCell ref="B10:E10"/>
    <mergeCell ref="F10:F11"/>
    <mergeCell ref="B11:E11"/>
    <mergeCell ref="A12:A13"/>
    <mergeCell ref="B12:E12"/>
    <mergeCell ref="F12:F13"/>
    <mergeCell ref="B13:E13"/>
    <mergeCell ref="A14:A15"/>
    <mergeCell ref="B14:E14"/>
    <mergeCell ref="F14:F15"/>
    <mergeCell ref="B15:E15"/>
    <mergeCell ref="A16:A17"/>
    <mergeCell ref="B16:E16"/>
    <mergeCell ref="F16:F17"/>
    <mergeCell ref="B17:E17"/>
    <mergeCell ref="A18:A19"/>
    <mergeCell ref="B18:E18"/>
    <mergeCell ref="F18:F19"/>
    <mergeCell ref="B19:E19"/>
    <mergeCell ref="A20:A21"/>
    <mergeCell ref="B20:E20"/>
    <mergeCell ref="F20:F21"/>
    <mergeCell ref="B21:E21"/>
    <mergeCell ref="A22:A23"/>
    <mergeCell ref="B22:E22"/>
    <mergeCell ref="F22:F23"/>
    <mergeCell ref="B23:E23"/>
    <mergeCell ref="B25:E25"/>
    <mergeCell ref="B26:E26"/>
    <mergeCell ref="B27:E27"/>
    <mergeCell ref="B28:E28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Engenheiro</cp:lastModifiedBy>
  <cp:lastPrinted>2018-07-12T14:42:52Z</cp:lastPrinted>
  <dcterms:created xsi:type="dcterms:W3CDTF">2005-05-25T18:29:09Z</dcterms:created>
  <dcterms:modified xsi:type="dcterms:W3CDTF">2018-08-01T14:44:57Z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