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1"/>
  </bookViews>
  <sheets>
    <sheet name="Cronograma" sheetId="1" r:id="rId1"/>
    <sheet name="Posto Abastecimento" sheetId="2" r:id="rId2"/>
  </sheets>
  <definedNames>
    <definedName name="_xlnm.Print_Area" localSheetId="1">'Posto Abastecimento'!$A$1:$G$131</definedName>
    <definedName name="_xlnm.Print_Titles" localSheetId="1">'Posto Abastecimento'!$5:$5</definedName>
  </definedNames>
  <calcPr fullCalcOnLoad="1"/>
</workbook>
</file>

<file path=xl/sharedStrings.xml><?xml version="1.0" encoding="utf-8"?>
<sst xmlns="http://schemas.openxmlformats.org/spreadsheetml/2006/main" count="440" uniqueCount="344">
  <si>
    <t>Construção de área coberta e piso para Posto de abastecimento do Pátio Municipal</t>
  </si>
  <si>
    <t xml:space="preserve">                     PREFEITURA MUNICIPAL  </t>
  </si>
  <si>
    <t>Av. Germano Dix, 3527</t>
  </si>
  <si>
    <t>PIRASSUNUNGA</t>
  </si>
  <si>
    <t>Pátio Municipal/Secretaria Municipal de Obras e Serviços</t>
  </si>
  <si>
    <t>ITEM</t>
  </si>
  <si>
    <t>DISCRIMINAÇÃO DOS SERVIÇOS</t>
  </si>
  <si>
    <t>VALOR(R$)</t>
  </si>
  <si>
    <t>SUB-TOTAL</t>
  </si>
  <si>
    <t xml:space="preserve"> </t>
  </si>
  <si>
    <t>VALOR DO PERÍODO</t>
  </si>
  <si>
    <t>VALOR ACUMULADO</t>
  </si>
  <si>
    <t>PERCENTUAL DO PERÍODO</t>
  </si>
  <si>
    <t>PERCENTUAL ACUMULADO</t>
  </si>
  <si>
    <t>PLANILHA ORÇAMENTÁRIA</t>
  </si>
  <si>
    <t>fonte:CPOS 172-FDE jan/2018 Sinapi mar/2018 s/ des</t>
  </si>
  <si>
    <t>Obra:</t>
  </si>
  <si>
    <t>Construção de área coberta e piso para Posto de Abastecimento do Pátio Municipal</t>
  </si>
  <si>
    <t>Loca:l</t>
  </si>
  <si>
    <t xml:space="preserve">                PREFEITURA    MUNICIPAL   DE   PIRASSUNUNGA</t>
  </si>
  <si>
    <t>fonte:CPOS 172-FDE jan/2018</t>
  </si>
  <si>
    <t>Código</t>
  </si>
  <si>
    <t>Item</t>
  </si>
  <si>
    <t>Descrição dos Serviços</t>
  </si>
  <si>
    <t>Un.</t>
  </si>
  <si>
    <t>Quantidade</t>
  </si>
  <si>
    <t>Unitário</t>
  </si>
  <si>
    <t>Total</t>
  </si>
  <si>
    <t xml:space="preserve">Serviços preliminares </t>
  </si>
  <si>
    <t>02.10.020</t>
  </si>
  <si>
    <t>1.1</t>
  </si>
  <si>
    <t>Placa de identificação de obra</t>
  </si>
  <si>
    <t>m²</t>
  </si>
  <si>
    <t>02.09.040</t>
  </si>
  <si>
    <t>1.2</t>
  </si>
  <si>
    <t xml:space="preserve">Limpeza do terreno com remoção de brita </t>
  </si>
  <si>
    <t>02.10.060</t>
  </si>
  <si>
    <t>1.3</t>
  </si>
  <si>
    <t>Locação de piso e locação de pilares</t>
  </si>
  <si>
    <t>CUSTO TOTAL DO ÍTEM</t>
  </si>
  <si>
    <t>Execução do Piso em Concreto Armado</t>
  </si>
  <si>
    <t>54.01.030</t>
  </si>
  <si>
    <t>2.1</t>
  </si>
  <si>
    <t>Abertura de caixa,preparo e compactação</t>
  </si>
  <si>
    <t>54.01.220</t>
  </si>
  <si>
    <t>2.2</t>
  </si>
  <si>
    <t>Base de bica corrida  e=15 cm compactada com nivelamento</t>
  </si>
  <si>
    <t>m³</t>
  </si>
  <si>
    <t>11.01.160</t>
  </si>
  <si>
    <t>2.3</t>
  </si>
  <si>
    <t>perfil metálico tipo cantoneira 50,8mm x50,8mm x3/16”com grapa proteção para as laterais e frente do piso</t>
  </si>
  <si>
    <t>Kg</t>
  </si>
  <si>
    <t>2.4</t>
  </si>
  <si>
    <t>Concreto usinado alto desempenho Fck 30,00 Mpa e=15 cm</t>
  </si>
  <si>
    <t>11.16.040</t>
  </si>
  <si>
    <t>2.5</t>
  </si>
  <si>
    <t>Lançamento /adensamento do concreto</t>
  </si>
  <si>
    <t>10.02.020</t>
  </si>
  <si>
    <t>2.6</t>
  </si>
  <si>
    <t xml:space="preserve"> Armadura em Tela soldada em tela Q196 armadura dupla com barra de transferencia 20 mm e espaçador soldado tipo caranguejo. </t>
  </si>
  <si>
    <t>11.16.220</t>
  </si>
  <si>
    <t>2.7</t>
  </si>
  <si>
    <t>Nivelamento/acabamento de piso em concreto com acabadora de superfície</t>
  </si>
  <si>
    <t>Serviços de instalação  de caixa separadora água/óleo</t>
  </si>
  <si>
    <t>composição custo cpos</t>
  </si>
  <si>
    <t>3.1</t>
  </si>
  <si>
    <t>Instalação de 01  caixa separadora água/óleo (caixa SAO-fornecida pela Secretaria de Obras ) contemplando escavação, preparo de fundo, concreto de fundo, paredes de alvenaria tijolo maciço revestida em ambos os lados com argamassa impermeável, reaterro.</t>
  </si>
  <si>
    <t>cj</t>
  </si>
  <si>
    <t>ESTRUTURA METÁLICA PARA COBERTURA</t>
  </si>
  <si>
    <t>15.03.030</t>
  </si>
  <si>
    <t>4.1</t>
  </si>
  <si>
    <t>Cobertura e demais acessórios</t>
  </si>
  <si>
    <t>94216 sinapi 03/2018</t>
  </si>
  <si>
    <t>5.1</t>
  </si>
  <si>
    <t>Cobertura em telhas metálicas termoacústica e=30mm, incluso içamento, fixação e colocação completa</t>
  </si>
  <si>
    <t>16.12.200</t>
  </si>
  <si>
    <t>5.2</t>
  </si>
  <si>
    <t>Cumeeira em chapa de aço pré-pintada e=0,50mm</t>
  </si>
  <si>
    <t>m</t>
  </si>
  <si>
    <t>16.33.020</t>
  </si>
  <si>
    <t>5.3</t>
  </si>
  <si>
    <t>calhas em chapa galvanizada chapa 26 corte 33 cm</t>
  </si>
  <si>
    <t>46.02.070</t>
  </si>
  <si>
    <t>5.4</t>
  </si>
  <si>
    <t>Tubulação em PVC 4" inclusive conexões</t>
  </si>
  <si>
    <t>33.11.020</t>
  </si>
  <si>
    <t>5.5</t>
  </si>
  <si>
    <t>Pintura em estrutura metálica com 02 demãos na cor padrão</t>
  </si>
  <si>
    <t>Instalações hidráulicas</t>
  </si>
  <si>
    <t>tubulação em PVC  rigido soldável 3/4" inclusive conexões</t>
  </si>
  <si>
    <t>torneira de lavagem 1/2"</t>
  </si>
  <si>
    <t>un</t>
  </si>
  <si>
    <t>Drenagem complementos</t>
  </si>
  <si>
    <t>16.05.075</t>
  </si>
  <si>
    <t>7.1</t>
  </si>
  <si>
    <t xml:space="preserve">caixas de captação de águas de chuva /areia tampa concreto  0,20x0,20 com saídas com tubos de PVC de 4" </t>
  </si>
  <si>
    <t>16.05.030 FDE</t>
  </si>
  <si>
    <t>7.2</t>
  </si>
  <si>
    <t>canaleta em alvenaria para águas pluviais (junto ao muro)</t>
  </si>
  <si>
    <t>7.3</t>
  </si>
  <si>
    <t>29.01.230</t>
  </si>
  <si>
    <t>7.4</t>
  </si>
  <si>
    <t xml:space="preserve">Fornecimento e instalação de canaleta metálica tipo perfil cartola 5x5x1,90 no piso no contorno da cobertura </t>
  </si>
  <si>
    <t>Instalações elétricas</t>
  </si>
  <si>
    <t>8.1</t>
  </si>
  <si>
    <t>8.2</t>
  </si>
  <si>
    <t>Diversos</t>
  </si>
  <si>
    <t>16.11.025 fde</t>
  </si>
  <si>
    <t>9.1</t>
  </si>
  <si>
    <t>Limpeza  da obra ( remoção de entulho com caçamba)</t>
  </si>
  <si>
    <t>CUSTO TOTAL DO ITEM</t>
  </si>
  <si>
    <t>CUSTO TOTAL DA OBRA</t>
  </si>
  <si>
    <t>Projeto executivo</t>
  </si>
  <si>
    <t>01.17.111</t>
  </si>
  <si>
    <t>Projeto executivo de instalações elétricas em formato A1</t>
  </si>
  <si>
    <t>Escavação mecanizada de valas e buracos em solo, exceto rocha</t>
  </si>
  <si>
    <t>07.02.020</t>
  </si>
  <si>
    <t>Escavação mecanizada de valas ou cavas com profundidade de até 2,00 m</t>
  </si>
  <si>
    <t>07.11</t>
  </si>
  <si>
    <t>Reaterro mecanizado sem fornecimento de material</t>
  </si>
  <si>
    <t>07.11.040</t>
  </si>
  <si>
    <t>Reaterro compactado mecanizado de vala ou cava com rolo, mínimo de 95% PN</t>
  </si>
  <si>
    <t>Caixas de entrada / medição</t>
  </si>
  <si>
    <t>36.03.060</t>
  </si>
  <si>
    <t>Caixa de medição externa tipo ´M´ (900 x 1200 x 270) mm, padrão Eletropaulo</t>
  </si>
  <si>
    <t>36.20.280</t>
  </si>
  <si>
    <t>Placa de advertência ´Perigo Alta Tensão´ em cabine primária, nas dimensões 400 x 300 mm, chapa 18</t>
  </si>
  <si>
    <t>Quadro distribuição de luz e força de sobrepor universal</t>
  </si>
  <si>
    <t>37.04.250</t>
  </si>
  <si>
    <t>Quadro de distribuição universal de sobrepor, para disjuntores 16 DIN / 12 Bolt-on - 150 A - sem componentes</t>
  </si>
  <si>
    <t>Disjuntores</t>
  </si>
  <si>
    <t>37.13.800</t>
  </si>
  <si>
    <t>Mini-disjuntor termomagnético, unipolar 127/220 V, corrente de 10 A até 32 A</t>
  </si>
  <si>
    <t>37.13.880</t>
  </si>
  <si>
    <t>Mini-disjuntor termomagnético, tripolar 220/380 V, corrente de 10 A até 32 A</t>
  </si>
  <si>
    <t>37.13.900</t>
  </si>
  <si>
    <t>Mini-disjuntor termomagnético, tripolar 220/380 V, corrente de 63 A</t>
  </si>
  <si>
    <t>Chave de baixa tensão</t>
  </si>
  <si>
    <t>37.14.410</t>
  </si>
  <si>
    <t>Chave seccionadora sob carga, tripolar, acionamento rotativo, com prolongador e porta-fusível até NH-00-125 A - sem fusíveis</t>
  </si>
  <si>
    <t>Dispositivo DR ou interruptor de corrente de fuga</t>
  </si>
  <si>
    <t>37.17.060</t>
  </si>
  <si>
    <t>Dispositivo diferencial residual de 25 A x 30 mA - 2 polos</t>
  </si>
  <si>
    <t>37.17.090</t>
  </si>
  <si>
    <t>Dispositivo diferencial residual de 63 A x 30 mA - 4 polos</t>
  </si>
  <si>
    <t>Reparos, conservações e complementos - GRUPO 37</t>
  </si>
  <si>
    <t>37.20.080</t>
  </si>
  <si>
    <t>Barra de neutro e/ou terra</t>
  </si>
  <si>
    <t>Supressor de surto</t>
  </si>
  <si>
    <t>37.24.032</t>
  </si>
  <si>
    <t>Supressor de surto monofásico, Fase-Terra, In &gt; ou = 20 kA, Imax. de surto de 50 até 80 Ka</t>
  </si>
  <si>
    <t>37.24.040</t>
  </si>
  <si>
    <t>Supressor de surto monofásico, Neutro-Terra, In &gt; ou = 20 kA, Imax. de surto de 65 até 80 kA</t>
  </si>
  <si>
    <t>TUBULAÇÃO E CONDUTO PARA ENERGIA ELÉTRICA E TELEFONIA BÁSICA</t>
  </si>
  <si>
    <t>38.01</t>
  </si>
  <si>
    <t>Eletroduto em PVC rígido roscável</t>
  </si>
  <si>
    <t>38.01.160</t>
  </si>
  <si>
    <t>Eletroduto de PVC rígido roscável de 3´ - com acessórios</t>
  </si>
  <si>
    <t>38.06</t>
  </si>
  <si>
    <t>Eletroduto galvanizado a quente - pesado</t>
  </si>
  <si>
    <t>38.06.120</t>
  </si>
  <si>
    <t>Eletroduto galvanizado a quente, pesado de 2´ - com acessórios</t>
  </si>
  <si>
    <t>38.07</t>
  </si>
  <si>
    <t>Canaleta, perfilado e acessórios</t>
  </si>
  <si>
    <t>38.07.010</t>
  </si>
  <si>
    <t>Caixa para tomada fixo perfil, de encaixe rápido, com tampa</t>
  </si>
  <si>
    <t>38.07.050</t>
  </si>
  <si>
    <t>Tampa de pressão para perfilado de 38 x 38 mm</t>
  </si>
  <si>
    <t>38.07.230</t>
  </si>
  <si>
    <t>Caixa de derivação ´X´ para perfilado 38 x 38 mm em chapa 18 pré-zincada</t>
  </si>
  <si>
    <t>38.07.300</t>
  </si>
  <si>
    <t>Perfilado perfurado 38 x 38 mm em chapa #14 pré-zincada, com acessórios</t>
  </si>
  <si>
    <t>Eletroduto metálico flexível</t>
  </si>
  <si>
    <t>38.15.040</t>
  </si>
  <si>
    <t>Eletroduto metálico flexível com capa em PVC de 2´</t>
  </si>
  <si>
    <t>38.15.340</t>
  </si>
  <si>
    <t>Terminal macho giratório em latão zincado de 2´</t>
  </si>
  <si>
    <t>39.04</t>
  </si>
  <si>
    <t>Cabo de cobre nu, têmpera mole, classe 2</t>
  </si>
  <si>
    <t>39.04.060</t>
  </si>
  <si>
    <t>Cabo de cobre nu, têmpera mole, classe 2, de 25 mm²</t>
  </si>
  <si>
    <t>39.04.080</t>
  </si>
  <si>
    <t>Cabo de cobre nu, têmpera mole, classe 2, de 50 mm²</t>
  </si>
  <si>
    <t>Conectores</t>
  </si>
  <si>
    <t>39.09.020</t>
  </si>
  <si>
    <t>Conector split-bolt para cabo de 25 mm², latão, simples</t>
  </si>
  <si>
    <t>39.09.060</t>
  </si>
  <si>
    <t>Conector split-bolt para cabo de 50 mm², latão, simples</t>
  </si>
  <si>
    <t>Terminais de pressão e compressão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</si>
  <si>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</si>
  <si>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</si>
  <si>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</si>
  <si>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</si>
  <si>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</si>
  <si>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</si>
  <si>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39.10.130</t>
  </si>
  <si>
    <t>Terminal de pressão/compressão para cabo de 35 mm²</t>
  </si>
  <si>
    <t>39.10.120</t>
  </si>
  <si>
    <t>Terminal de pressão/compressão para cabo de 25 mm²</t>
  </si>
  <si>
    <t>Reparos, conservações e complementos - GRUPO 39</t>
  </si>
  <si>
    <t>39.20.020</t>
  </si>
  <si>
    <t>Conector prensa-cabo de 3/4´</t>
  </si>
  <si>
    <t>Unidade Seladora</t>
  </si>
  <si>
    <t>Caixa invólucro a prova de explosão</t>
  </si>
  <si>
    <t>Cabo de cobre flexível, isolamento 0,6/1 kV, isolação em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</si>
  <si>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</si>
  <si>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</si>
  <si>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</si>
  <si>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</si>
  <si>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39.21.080</t>
  </si>
  <si>
    <t>Cabo de cobre flexível de 35 mm², isolamento 0,6/1kV - isolação HEPR 90°C</t>
  </si>
  <si>
    <t>39.21.231</t>
  </si>
  <si>
    <t>Cabo de cobre flexível de 3 x 2,5 mm², isolamento 0,6/1 kV - isolação HEPR 90°C</t>
  </si>
  <si>
    <t>39.21.252</t>
  </si>
  <si>
    <t>Cabo de cobre flexível de 4 x 4,0mm², isolamento 0,6/1 kV - isolação HEPR 90°C</t>
  </si>
  <si>
    <t>Caixa de passagem com tampa</t>
  </si>
  <si>
    <t>40.02.450</t>
  </si>
  <si>
    <t>Caixa em alumínio fundido à prova de tempo, umidade, gases, vapores e pó, 200 x 200 x 200 mm</t>
  </si>
  <si>
    <t>Tomadas</t>
  </si>
  <si>
    <t>40.04.230</t>
  </si>
  <si>
    <t>Tomada de canaleta/perfilado universal 2P+T, com caixa e tampa</t>
  </si>
  <si>
    <t>40.10</t>
  </si>
  <si>
    <t>Contator</t>
  </si>
  <si>
    <t>40.10.016</t>
  </si>
  <si>
    <t>Contator de potência 12 A - 1na+1nf</t>
  </si>
  <si>
    <t>Relé</t>
  </si>
  <si>
    <t>40.11.010</t>
  </si>
  <si>
    <t>Relé fotoelétrico 50/60 Hz 110/220 V - 1200 VA, completo</t>
  </si>
  <si>
    <t>40.11.020</t>
  </si>
  <si>
    <t>Relé bimetálico de sobrecarga para acoplamento direto, faixas de ajuste de 9,0/12 A</t>
  </si>
  <si>
    <t>40.11.070</t>
  </si>
  <si>
    <t>Relé supervisor trifásico contra falta de fase, inversão de fase e mínima tensão</t>
  </si>
  <si>
    <t>41.31</t>
  </si>
  <si>
    <t>Iluminação Led</t>
  </si>
  <si>
    <t>41.31.060</t>
  </si>
  <si>
    <t>Luminária LED quadrada de embutir com difusor em acrílico translúcido, 4000 K, fluxo luminoso de 3400 a 3596 lm, potência de 32 a 36 W</t>
  </si>
  <si>
    <t>42.05</t>
  </si>
  <si>
    <t>Componentes para cabo de descida</t>
  </si>
  <si>
    <t>42.05.120</t>
  </si>
  <si>
    <t>Conector de emenda em latão para cabo de até 50 mm² com 4 parafusos</t>
  </si>
  <si>
    <t>42.05.190</t>
  </si>
  <si>
    <t>Haste de aterramento de 3/4´ x 3,00 m</t>
  </si>
  <si>
    <t>42.05.300</t>
  </si>
  <si>
    <t>Tampa para caixa de inspeção cilíndrica, aço galvanizado</t>
  </si>
  <si>
    <t>42.05.330</t>
  </si>
  <si>
    <t>Caixa de inspeção do terra cilíndrica em PVC rígido, diâmetro de 300 mm - h= 600 mm</t>
  </si>
  <si>
    <t>42.20</t>
  </si>
  <si>
    <t>Reparos, conservações e complementos - GRUPO 42</t>
  </si>
  <si>
    <t>42.20.160</t>
  </si>
  <si>
    <t>Solda exotérmica conexão cabo-cabo horizontal em T, bitola do cabo de 50-50mm² a 95-50mm²</t>
  </si>
  <si>
    <t>42.20.220</t>
  </si>
  <si>
    <t>Solda exotérmica conexão cabo-haste em T, bitola do cabo de 50mm² a 95mm² para haste de 5/8 e 3/4</t>
  </si>
  <si>
    <t>49.03.020</t>
  </si>
  <si>
    <t>Caixa  em alvenaria, 60 x 60 x 60 cm</t>
  </si>
  <si>
    <t>08.03.016 FDE jan/2018</t>
  </si>
  <si>
    <t>08.17.080 FDE jan/2018</t>
  </si>
  <si>
    <t>6.1</t>
  </si>
  <si>
    <t>6.2</t>
  </si>
  <si>
    <t>8.1.1</t>
  </si>
  <si>
    <t>8.2.1</t>
  </si>
  <si>
    <t>8.3</t>
  </si>
  <si>
    <t>8.3.1</t>
  </si>
  <si>
    <t>8.4</t>
  </si>
  <si>
    <t>8.4.1</t>
  </si>
  <si>
    <t>8.4.2</t>
  </si>
  <si>
    <t>8.5</t>
  </si>
  <si>
    <t>8.5.1</t>
  </si>
  <si>
    <t>8.6</t>
  </si>
  <si>
    <t>8.6.1</t>
  </si>
  <si>
    <t>8.6.2</t>
  </si>
  <si>
    <t>8.6.3</t>
  </si>
  <si>
    <t>8.7</t>
  </si>
  <si>
    <t>8.7.1</t>
  </si>
  <si>
    <t>8.8</t>
  </si>
  <si>
    <t>8.8.1</t>
  </si>
  <si>
    <t>8.8.2</t>
  </si>
  <si>
    <t>8.9</t>
  </si>
  <si>
    <t>8.9.1</t>
  </si>
  <si>
    <t>8.10</t>
  </si>
  <si>
    <t>8.10.1</t>
  </si>
  <si>
    <t>8.10.2</t>
  </si>
  <si>
    <t>8.11</t>
  </si>
  <si>
    <t>8.11.1</t>
  </si>
  <si>
    <t>8.11.1.1</t>
  </si>
  <si>
    <t>8.11.2</t>
  </si>
  <si>
    <t>8.11.2.1</t>
  </si>
  <si>
    <t>8.11.3</t>
  </si>
  <si>
    <t>8.11.3.1</t>
  </si>
  <si>
    <t>8.11.3.2</t>
  </si>
  <si>
    <t>8.11.3.3</t>
  </si>
  <si>
    <t>8.11.3.4</t>
  </si>
  <si>
    <t>8.11.4</t>
  </si>
  <si>
    <t>8.11.4.1</t>
  </si>
  <si>
    <t>8.11.4.2</t>
  </si>
  <si>
    <t>8.11.5</t>
  </si>
  <si>
    <t>8.11.5.1</t>
  </si>
  <si>
    <t>8.11.5.2</t>
  </si>
  <si>
    <t>8.11.6</t>
  </si>
  <si>
    <t>8.11.6.1</t>
  </si>
  <si>
    <t>8.11.6.2</t>
  </si>
  <si>
    <t>8.11.7</t>
  </si>
  <si>
    <t>8.11.7.1</t>
  </si>
  <si>
    <t>8.11.7.2</t>
  </si>
  <si>
    <t>8.11.7.3</t>
  </si>
  <si>
    <t>8.11.7.4</t>
  </si>
  <si>
    <t>8.11.7.5</t>
  </si>
  <si>
    <t>8.11.8</t>
  </si>
  <si>
    <t>8.11.8.1</t>
  </si>
  <si>
    <t>8.11.8.2</t>
  </si>
  <si>
    <t>8.11.8.3</t>
  </si>
  <si>
    <t>8.11.9</t>
  </si>
  <si>
    <t>8.11.9.1</t>
  </si>
  <si>
    <t>8.11.9.2</t>
  </si>
  <si>
    <t>8.11.9.3</t>
  </si>
  <si>
    <t>8.11.9.4</t>
  </si>
  <si>
    <t>8.11.9.5</t>
  </si>
  <si>
    <t>8.11.10</t>
  </si>
  <si>
    <t>8.11.10.1</t>
  </si>
  <si>
    <t>8.11.11</t>
  </si>
  <si>
    <t>8.11.11.1</t>
  </si>
  <si>
    <t>8.11.12</t>
  </si>
  <si>
    <t>8.11.12.1</t>
  </si>
  <si>
    <t>8.11.13.1</t>
  </si>
  <si>
    <t>8.11.13.2</t>
  </si>
  <si>
    <t>8.11.13.3</t>
  </si>
  <si>
    <t>8.11.13</t>
  </si>
  <si>
    <t>8.11.14</t>
  </si>
  <si>
    <t>8.11.14.1</t>
  </si>
  <si>
    <t>8.11.15</t>
  </si>
  <si>
    <t>8.11.15.1</t>
  </si>
  <si>
    <t>8.11.15.2</t>
  </si>
  <si>
    <t>8.11.15.3</t>
  </si>
  <si>
    <t>8.11.15.4</t>
  </si>
  <si>
    <t>8.11.16</t>
  </si>
  <si>
    <t>8.11.16.1</t>
  </si>
  <si>
    <t>8.11.16.2</t>
  </si>
  <si>
    <t>8.11.16.3</t>
  </si>
  <si>
    <t>22.03.070</t>
  </si>
  <si>
    <t>5.6</t>
  </si>
  <si>
    <t>Forro em lâmina de PVC</t>
  </si>
  <si>
    <t>39.21.200</t>
  </si>
  <si>
    <t>Cabo de cobre flexível de 2 x 1,5 mm², isolamento 0,6/1 kV - isolação HEPR 90°C</t>
  </si>
  <si>
    <t>8.11.9.6</t>
  </si>
  <si>
    <t>Estrutura metálica composta por 06 pilares 10x30 em perfil "U" 4"x1 5/8,  e cantoneiras de abas iguais 3/4 x1/8;  05 vigas metálicas em perfis "U" e cantoneiras de abas iguais 3/4x1/8 ; terças em perfil metálico "U" enrijecido 80mmx40mm; fechamentos lateriais (platibanda) em chapa metálica 24 com suportes de cantoneira 1/2" conforme projeto básico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</si>
</sst>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\ ;&quot; (&quot;#,##0.00\);&quot; -&quot;#\ ;@\ "/>
    <numFmt numFmtId="165" formatCode="&quot; R$ &quot;#,##0.00\ ;&quot; R$ (&quot;#,##0.00\);&quot; R$ -&quot;#\ ;@\ "/>
    <numFmt numFmtId="166" formatCode="_-* #,##0.00_-;\-* #,##0.00_-;_-* &quot;-&quot;??_-;_-@_-"/>
  </numFmts>
  <fonts count="59">
    <font>
      <sz val="10"/>
      <name val="Arial"/>
      <family val="2"/>
    </font>
    <font>
      <b/>
      <sz val="15"/>
      <color indexed="56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1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1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166" fontId="23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14" fontId="0" fillId="0" borderId="12" xfId="0" applyNumberForma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10" fillId="0" borderId="14" xfId="52" applyFont="1" applyFill="1" applyBorder="1" applyAlignment="1" applyProtection="1">
      <alignment/>
      <protection/>
    </xf>
    <xf numFmtId="164" fontId="11" fillId="0" borderId="14" xfId="52" applyFont="1" applyFill="1" applyBorder="1" applyAlignment="1" applyProtection="1">
      <alignment/>
      <protection/>
    </xf>
    <xf numFmtId="9" fontId="10" fillId="0" borderId="14" xfId="52" applyNumberFormat="1" applyFont="1" applyFill="1" applyBorder="1" applyAlignment="1" applyProtection="1">
      <alignment/>
      <protection/>
    </xf>
    <xf numFmtId="9" fontId="11" fillId="0" borderId="14" xfId="52" applyNumberFormat="1" applyFont="1" applyFill="1" applyBorder="1" applyAlignment="1" applyProtection="1">
      <alignment/>
      <protection/>
    </xf>
    <xf numFmtId="164" fontId="12" fillId="0" borderId="14" xfId="52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164" fontId="15" fillId="0" borderId="14" xfId="52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164" fontId="16" fillId="0" borderId="14" xfId="52" applyFont="1" applyFill="1" applyBorder="1" applyAlignment="1" applyProtection="1">
      <alignment/>
      <protection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14" fontId="20" fillId="0" borderId="15" xfId="0" applyNumberFormat="1" applyFont="1" applyBorder="1" applyAlignment="1">
      <alignment/>
    </xf>
    <xf numFmtId="0" fontId="10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7" fillId="33" borderId="17" xfId="0" applyFont="1" applyFill="1" applyBorder="1" applyAlignment="1">
      <alignment wrapText="1"/>
    </xf>
    <xf numFmtId="0" fontId="19" fillId="33" borderId="17" xfId="0" applyFont="1" applyFill="1" applyBorder="1" applyAlignment="1">
      <alignment horizontal="right"/>
    </xf>
    <xf numFmtId="164" fontId="19" fillId="33" borderId="17" xfId="52" applyFont="1" applyFill="1" applyBorder="1" applyAlignment="1" applyProtection="1">
      <alignment/>
      <protection/>
    </xf>
    <xf numFmtId="0" fontId="19" fillId="33" borderId="18" xfId="0" applyFont="1" applyFill="1" applyBorder="1" applyAlignment="1">
      <alignment/>
    </xf>
    <xf numFmtId="0" fontId="12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4" fillId="0" borderId="17" xfId="0" applyFont="1" applyBorder="1" applyAlignment="1">
      <alignment horizontal="left" wrapText="1"/>
    </xf>
    <xf numFmtId="0" fontId="19" fillId="0" borderId="14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17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4" fillId="0" borderId="19" xfId="0" applyFont="1" applyFill="1" applyBorder="1" applyAlignment="1">
      <alignment horizontal="right"/>
    </xf>
    <xf numFmtId="164" fontId="4" fillId="0" borderId="17" xfId="52" applyFont="1" applyFill="1" applyBorder="1" applyAlignment="1" applyProtection="1">
      <alignment/>
      <protection/>
    </xf>
    <xf numFmtId="165" fontId="8" fillId="0" borderId="18" xfId="45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33" borderId="17" xfId="0" applyFont="1" applyFill="1" applyBorder="1" applyAlignment="1">
      <alignment horizontal="right"/>
    </xf>
    <xf numFmtId="164" fontId="4" fillId="33" borderId="17" xfId="52" applyFont="1" applyFill="1" applyBorder="1" applyAlignment="1" applyProtection="1">
      <alignment/>
      <protection/>
    </xf>
    <xf numFmtId="164" fontId="4" fillId="33" borderId="18" xfId="0" applyNumberFormat="1" applyFont="1" applyFill="1" applyBorder="1" applyAlignment="1">
      <alignment/>
    </xf>
    <xf numFmtId="0" fontId="4" fillId="0" borderId="19" xfId="0" applyFont="1" applyBorder="1" applyAlignment="1">
      <alignment horizontal="right"/>
    </xf>
    <xf numFmtId="0" fontId="12" fillId="0" borderId="14" xfId="0" applyFont="1" applyBorder="1" applyAlignment="1">
      <alignment horizontal="right" vertical="top" wrapText="1"/>
    </xf>
    <xf numFmtId="0" fontId="10" fillId="0" borderId="14" xfId="0" applyFont="1" applyBorder="1" applyAlignment="1">
      <alignment horizontal="right" vertical="top"/>
    </xf>
    <xf numFmtId="0" fontId="21" fillId="0" borderId="0" xfId="0" applyFont="1" applyAlignment="1">
      <alignment/>
    </xf>
    <xf numFmtId="12" fontId="21" fillId="0" borderId="0" xfId="0" applyNumberFormat="1" applyFont="1" applyAlignment="1">
      <alignment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 vertical="top" wrapText="1"/>
    </xf>
    <xf numFmtId="0" fontId="19" fillId="0" borderId="2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0" fillId="0" borderId="21" xfId="0" applyNumberFormat="1" applyFont="1" applyFill="1" applyBorder="1" applyAlignment="1">
      <alignment/>
    </xf>
    <xf numFmtId="0" fontId="4" fillId="0" borderId="22" xfId="0" applyFont="1" applyBorder="1" applyAlignment="1">
      <alignment horizontal="right"/>
    </xf>
    <xf numFmtId="164" fontId="4" fillId="0" borderId="23" xfId="52" applyFont="1" applyFill="1" applyBorder="1" applyAlignment="1" applyProtection="1">
      <alignment/>
      <protection/>
    </xf>
    <xf numFmtId="0" fontId="7" fillId="33" borderId="17" xfId="0" applyFont="1" applyFill="1" applyBorder="1" applyAlignment="1">
      <alignment/>
    </xf>
    <xf numFmtId="165" fontId="8" fillId="33" borderId="14" xfId="0" applyNumberFormat="1" applyFont="1" applyFill="1" applyBorder="1" applyAlignment="1">
      <alignment/>
    </xf>
    <xf numFmtId="0" fontId="12" fillId="0" borderId="14" xfId="0" applyFont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39" fillId="34" borderId="24" xfId="48" applyFont="1" applyFill="1" applyBorder="1" applyAlignment="1">
      <alignment horizontal="left" vertical="top"/>
      <protection/>
    </xf>
    <xf numFmtId="0" fontId="38" fillId="34" borderId="24" xfId="48" applyFont="1" applyFill="1" applyBorder="1">
      <alignment/>
      <protection/>
    </xf>
    <xf numFmtId="166" fontId="38" fillId="34" borderId="24" xfId="63" applyFont="1" applyFill="1" applyBorder="1" applyAlignment="1">
      <alignment/>
    </xf>
    <xf numFmtId="0" fontId="22" fillId="0" borderId="24" xfId="48" applyFont="1" applyBorder="1" applyAlignment="1">
      <alignment horizontal="left" wrapText="1"/>
      <protection/>
    </xf>
    <xf numFmtId="0" fontId="22" fillId="0" borderId="24" xfId="48" applyFont="1" applyBorder="1">
      <alignment/>
      <protection/>
    </xf>
    <xf numFmtId="0" fontId="39" fillId="34" borderId="24" xfId="48" applyFont="1" applyFill="1" applyBorder="1" applyAlignment="1">
      <alignment vertical="top"/>
      <protection/>
    </xf>
    <xf numFmtId="0" fontId="22" fillId="0" borderId="24" xfId="48" applyFont="1" applyBorder="1" applyAlignment="1">
      <alignment wrapText="1"/>
      <protection/>
    </xf>
    <xf numFmtId="0" fontId="22" fillId="0" borderId="24" xfId="48" applyFont="1" applyFill="1" applyBorder="1">
      <alignment/>
      <protection/>
    </xf>
    <xf numFmtId="0" fontId="22" fillId="0" borderId="24" xfId="48" applyFont="1" applyFill="1" applyBorder="1" applyAlignment="1">
      <alignment wrapText="1"/>
      <protection/>
    </xf>
    <xf numFmtId="43" fontId="0" fillId="34" borderId="24" xfId="52" applyNumberFormat="1" applyFont="1" applyFill="1" applyBorder="1" applyAlignment="1">
      <alignment horizontal="center"/>
    </xf>
    <xf numFmtId="165" fontId="2" fillId="33" borderId="14" xfId="0" applyNumberFormat="1" applyFont="1" applyFill="1" applyBorder="1" applyAlignment="1">
      <alignment/>
    </xf>
    <xf numFmtId="0" fontId="4" fillId="33" borderId="17" xfId="52" applyNumberFormat="1" applyFont="1" applyFill="1" applyBorder="1" applyAlignment="1" applyProtection="1">
      <alignment/>
      <protection/>
    </xf>
    <xf numFmtId="164" fontId="10" fillId="0" borderId="14" xfId="0" applyNumberFormat="1" applyFont="1" applyBorder="1" applyAlignment="1">
      <alignment/>
    </xf>
    <xf numFmtId="0" fontId="2" fillId="0" borderId="23" xfId="0" applyFont="1" applyBorder="1" applyAlignment="1">
      <alignment horizontal="left" wrapText="1"/>
    </xf>
    <xf numFmtId="0" fontId="40" fillId="34" borderId="24" xfId="48" applyFont="1" applyFill="1" applyBorder="1">
      <alignment/>
      <protection/>
    </xf>
    <xf numFmtId="0" fontId="2" fillId="0" borderId="14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" fontId="10" fillId="35" borderId="25" xfId="52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2" fontId="10" fillId="35" borderId="25" xfId="52" applyNumberFormat="1" applyFont="1" applyFill="1" applyBorder="1" applyAlignment="1" applyProtection="1">
      <alignment horizontal="center"/>
      <protection/>
    </xf>
    <xf numFmtId="0" fontId="14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64" fontId="11" fillId="35" borderId="14" xfId="52" applyFont="1" applyFill="1" applyBorder="1" applyAlignment="1" applyProtection="1">
      <alignment horizontal="center"/>
      <protection/>
    </xf>
    <xf numFmtId="0" fontId="9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4" fontId="10" fillId="35" borderId="14" xfId="52" applyFont="1" applyFill="1" applyBorder="1" applyAlignment="1" applyProtection="1">
      <alignment horizontal="center"/>
      <protection/>
    </xf>
    <xf numFmtId="0" fontId="7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10" fillId="0" borderId="14" xfId="52" applyFont="1" applyFill="1" applyBorder="1" applyAlignment="1" applyProtection="1">
      <alignment horizontal="center"/>
      <protection/>
    </xf>
    <xf numFmtId="0" fontId="13" fillId="0" borderId="25" xfId="0" applyFont="1" applyBorder="1" applyAlignment="1">
      <alignment horizontal="center"/>
    </xf>
    <xf numFmtId="164" fontId="11" fillId="0" borderId="14" xfId="52" applyFont="1" applyFill="1" applyBorder="1" applyAlignment="1" applyProtection="1">
      <alignment horizontal="center"/>
      <protection/>
    </xf>
    <xf numFmtId="0" fontId="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7" fillId="33" borderId="15" xfId="0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41" fillId="0" borderId="24" xfId="48" applyFont="1" applyBorder="1" applyAlignment="1">
      <alignment wrapText="1"/>
      <protection/>
    </xf>
    <xf numFmtId="0" fontId="10" fillId="0" borderId="17" xfId="0" applyFont="1" applyBorder="1" applyAlignment="1">
      <alignment wrapText="1"/>
    </xf>
    <xf numFmtId="12" fontId="10" fillId="0" borderId="17" xfId="0" applyNumberFormat="1" applyFont="1" applyBorder="1" applyAlignment="1">
      <alignment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  <cellStyle name="Vírgul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9">
      <selection activeCell="B10" sqref="B10:E10"/>
    </sheetView>
  </sheetViews>
  <sheetFormatPr defaultColWidth="9.00390625" defaultRowHeight="12.75"/>
  <cols>
    <col min="1" max="4" width="9.00390625" style="0" customWidth="1"/>
    <col min="5" max="5" width="18.8515625" style="0" customWidth="1"/>
    <col min="6" max="6" width="9.8515625" style="0" customWidth="1"/>
    <col min="7" max="10" width="9.00390625" style="0" customWidth="1"/>
    <col min="11" max="11" width="9.140625" style="0" customWidth="1"/>
    <col min="12" max="12" width="10.7109375" style="0" customWidth="1"/>
  </cols>
  <sheetData>
    <row r="1" spans="1:12" ht="15.75">
      <c r="A1" s="111" t="s">
        <v>0</v>
      </c>
      <c r="B1" s="111"/>
      <c r="C1" s="111"/>
      <c r="D1" s="111"/>
      <c r="E1" s="111"/>
      <c r="F1" s="111"/>
      <c r="G1" s="112" t="s">
        <v>1</v>
      </c>
      <c r="H1" s="112"/>
      <c r="I1" s="112"/>
      <c r="J1" s="112"/>
      <c r="K1" s="112"/>
      <c r="L1" s="1"/>
    </row>
    <row r="2" spans="1:12" ht="18">
      <c r="A2" s="113" t="s">
        <v>2</v>
      </c>
      <c r="B2" s="113"/>
      <c r="C2" s="113"/>
      <c r="D2" s="113"/>
      <c r="E2" s="113"/>
      <c r="F2" s="2"/>
      <c r="G2" s="3"/>
      <c r="H2" s="114" t="s">
        <v>3</v>
      </c>
      <c r="I2" s="114"/>
      <c r="J2" s="114"/>
      <c r="K2" s="114"/>
      <c r="L2" s="1"/>
    </row>
    <row r="3" spans="1:12" ht="12.75">
      <c r="A3" s="115" t="s">
        <v>4</v>
      </c>
      <c r="B3" s="115"/>
      <c r="C3" s="115"/>
      <c r="D3" s="115"/>
      <c r="E3" s="115"/>
      <c r="F3" s="4"/>
      <c r="G3" s="5"/>
      <c r="H3" s="5"/>
      <c r="I3" s="5"/>
      <c r="J3" s="5"/>
      <c r="K3" s="5"/>
      <c r="L3" s="6">
        <v>43215</v>
      </c>
    </row>
    <row r="5" spans="1:12" ht="12.75">
      <c r="A5" s="7" t="s">
        <v>5</v>
      </c>
      <c r="B5" s="116" t="s">
        <v>6</v>
      </c>
      <c r="C5" s="116"/>
      <c r="D5" s="116"/>
      <c r="E5" s="116"/>
      <c r="F5" s="8" t="s">
        <v>7</v>
      </c>
      <c r="G5" s="7">
        <v>1</v>
      </c>
      <c r="H5" s="7">
        <v>2</v>
      </c>
      <c r="I5" s="7"/>
      <c r="J5" s="9"/>
      <c r="K5" s="7"/>
      <c r="L5" s="7" t="s">
        <v>8</v>
      </c>
    </row>
    <row r="6" spans="1:12" ht="12.75">
      <c r="A6" s="103">
        <v>1</v>
      </c>
      <c r="B6" s="100" t="str">
        <f>'Posto Abastecimento'!C6</f>
        <v>Serviços preliminares </v>
      </c>
      <c r="C6" s="100"/>
      <c r="D6" s="100"/>
      <c r="E6" s="100"/>
      <c r="F6" s="104">
        <f>'Posto Abastecimento'!G10</f>
        <v>2239.45</v>
      </c>
      <c r="G6" s="10">
        <f>F6*G7</f>
        <v>2239.45</v>
      </c>
      <c r="H6" s="10">
        <f>F6*H7</f>
        <v>0</v>
      </c>
      <c r="I6" s="10"/>
      <c r="J6" s="11"/>
      <c r="K6" s="10"/>
      <c r="L6" s="10">
        <f>SUM(G6:I6)</f>
        <v>2239.45</v>
      </c>
    </row>
    <row r="7" spans="1:12" ht="12.75">
      <c r="A7" s="103"/>
      <c r="B7" s="107"/>
      <c r="C7" s="107"/>
      <c r="D7" s="107"/>
      <c r="E7" s="107"/>
      <c r="F7" s="104"/>
      <c r="G7" s="12">
        <v>1</v>
      </c>
      <c r="H7" s="12">
        <v>0</v>
      </c>
      <c r="I7" s="12"/>
      <c r="J7" s="13"/>
      <c r="K7" s="12"/>
      <c r="L7" s="12">
        <f>SUM(G7:K7)</f>
        <v>1</v>
      </c>
    </row>
    <row r="8" spans="1:12" ht="12.75">
      <c r="A8" s="103">
        <v>2</v>
      </c>
      <c r="B8" s="100" t="str">
        <f>'Posto Abastecimento'!C11</f>
        <v>Execução do Piso em Concreto Armado</v>
      </c>
      <c r="C8" s="100"/>
      <c r="D8" s="100"/>
      <c r="E8" s="100"/>
      <c r="F8" s="104">
        <f>'Posto Abastecimento'!G19</f>
        <v>54212.3175</v>
      </c>
      <c r="G8" s="10">
        <f>F8*G9</f>
        <v>43369.854</v>
      </c>
      <c r="H8" s="10">
        <f>F8*H9</f>
        <v>10842.4635</v>
      </c>
      <c r="I8" s="10"/>
      <c r="J8" s="11"/>
      <c r="K8" s="10"/>
      <c r="L8" s="10">
        <f>SUM(G8:I8)</f>
        <v>54212.3175</v>
      </c>
    </row>
    <row r="9" spans="1:12" ht="12.75">
      <c r="A9" s="103"/>
      <c r="B9" s="107"/>
      <c r="C9" s="107"/>
      <c r="D9" s="107"/>
      <c r="E9" s="107"/>
      <c r="F9" s="104"/>
      <c r="G9" s="12">
        <v>0.8</v>
      </c>
      <c r="H9" s="12">
        <v>0.2</v>
      </c>
      <c r="I9" s="12"/>
      <c r="J9" s="13"/>
      <c r="K9" s="12"/>
      <c r="L9" s="12">
        <f>SUM(G9:K9)</f>
        <v>1</v>
      </c>
    </row>
    <row r="10" spans="1:12" ht="12.75">
      <c r="A10" s="103">
        <v>3</v>
      </c>
      <c r="B10" s="108" t="str">
        <f>'Posto Abastecimento'!C20</f>
        <v>Serviços de instalação  de caixa separadora água/óleo</v>
      </c>
      <c r="C10" s="109"/>
      <c r="D10" s="109"/>
      <c r="E10" s="110"/>
      <c r="F10" s="104">
        <f>'Posto Abastecimento'!G22</f>
        <v>1603.34</v>
      </c>
      <c r="G10" s="10">
        <f>F10*G11</f>
        <v>801.67</v>
      </c>
      <c r="H10" s="14">
        <f>F10*H11</f>
        <v>801.67</v>
      </c>
      <c r="I10" s="10"/>
      <c r="J10" s="11"/>
      <c r="K10" s="10"/>
      <c r="L10" s="14">
        <f>SUM(G10:I10)</f>
        <v>1603.34</v>
      </c>
    </row>
    <row r="11" spans="1:12" ht="12" customHeight="1">
      <c r="A11" s="103"/>
      <c r="B11" s="107"/>
      <c r="C11" s="107"/>
      <c r="D11" s="107"/>
      <c r="E11" s="107"/>
      <c r="F11" s="104"/>
      <c r="G11" s="12">
        <v>0.5</v>
      </c>
      <c r="H11" s="12">
        <v>0.5</v>
      </c>
      <c r="I11" s="12"/>
      <c r="J11" s="13"/>
      <c r="K11" s="12"/>
      <c r="L11" s="12">
        <f>SUM(G11:K11)</f>
        <v>1</v>
      </c>
    </row>
    <row r="12" spans="1:12" ht="12.75">
      <c r="A12" s="103">
        <v>4</v>
      </c>
      <c r="B12" s="108" t="str">
        <f>'Posto Abastecimento'!C23</f>
        <v>ESTRUTURA METÁLICA PARA COBERTURA</v>
      </c>
      <c r="C12" s="109"/>
      <c r="D12" s="109"/>
      <c r="E12" s="110"/>
      <c r="F12" s="104">
        <f>'Posto Abastecimento'!G25</f>
        <v>30644.7378</v>
      </c>
      <c r="G12" s="10">
        <f>F12*G13</f>
        <v>9193.421339999999</v>
      </c>
      <c r="H12" s="10">
        <f>F12*H13</f>
        <v>21451.31646</v>
      </c>
      <c r="I12" s="10"/>
      <c r="J12" s="11"/>
      <c r="K12" s="10"/>
      <c r="L12" s="10">
        <f>SUM(G12:I12)</f>
        <v>30644.737799999995</v>
      </c>
    </row>
    <row r="13" spans="1:12" ht="12.75">
      <c r="A13" s="103"/>
      <c r="B13" s="107"/>
      <c r="C13" s="107"/>
      <c r="D13" s="107"/>
      <c r="E13" s="107"/>
      <c r="F13" s="104"/>
      <c r="G13" s="12">
        <v>0.3</v>
      </c>
      <c r="H13" s="12">
        <v>0.7</v>
      </c>
      <c r="I13" s="12"/>
      <c r="J13" s="13"/>
      <c r="K13" s="12"/>
      <c r="L13" s="12">
        <f>SUM(G13:K13)</f>
        <v>1</v>
      </c>
    </row>
    <row r="14" spans="1:12" ht="12.75">
      <c r="A14" s="103">
        <v>5</v>
      </c>
      <c r="B14" s="100" t="str">
        <f>'Posto Abastecimento'!C26</f>
        <v>Cobertura e demais acessórios</v>
      </c>
      <c r="C14" s="100"/>
      <c r="D14" s="100"/>
      <c r="E14" s="100"/>
      <c r="F14" s="104">
        <f>'Posto Abastecimento'!G33</f>
        <v>35899.97440000001</v>
      </c>
      <c r="G14" s="10">
        <f>F14*G15</f>
        <v>0</v>
      </c>
      <c r="H14" s="10">
        <f>F14*H15</f>
        <v>35899.97440000001</v>
      </c>
      <c r="I14" s="10"/>
      <c r="J14" s="11"/>
      <c r="K14" s="10"/>
      <c r="L14" s="10">
        <f>SUM(G14:I14)</f>
        <v>35899.97440000001</v>
      </c>
    </row>
    <row r="15" spans="1:12" ht="12.75">
      <c r="A15" s="103"/>
      <c r="B15" s="107"/>
      <c r="C15" s="107"/>
      <c r="D15" s="107"/>
      <c r="E15" s="107"/>
      <c r="F15" s="104"/>
      <c r="G15" s="12">
        <v>0</v>
      </c>
      <c r="H15" s="12">
        <v>1</v>
      </c>
      <c r="I15" s="12"/>
      <c r="J15" s="13"/>
      <c r="K15" s="12"/>
      <c r="L15" s="12">
        <f>SUM(G15:K15)</f>
        <v>1</v>
      </c>
    </row>
    <row r="16" spans="1:12" ht="12.75">
      <c r="A16" s="103">
        <v>6</v>
      </c>
      <c r="B16" s="100" t="str">
        <f>'Posto Abastecimento'!C34</f>
        <v>Instalações hidráulicas</v>
      </c>
      <c r="C16" s="100"/>
      <c r="D16" s="100"/>
      <c r="E16" s="100"/>
      <c r="F16" s="104">
        <f>'Posto Abastecimento'!G37</f>
        <v>500.92</v>
      </c>
      <c r="G16" s="10">
        <f>F16*G17</f>
        <v>350.644</v>
      </c>
      <c r="H16" s="10">
        <f>F16*H17</f>
        <v>150.276</v>
      </c>
      <c r="I16" s="10"/>
      <c r="J16" s="11"/>
      <c r="K16" s="10"/>
      <c r="L16" s="10">
        <f>SUM(G16:I16)</f>
        <v>500.92</v>
      </c>
    </row>
    <row r="17" spans="1:12" ht="12.75">
      <c r="A17" s="103"/>
      <c r="B17" s="107" t="s">
        <v>9</v>
      </c>
      <c r="C17" s="107"/>
      <c r="D17" s="107"/>
      <c r="E17" s="107"/>
      <c r="F17" s="104"/>
      <c r="G17" s="12">
        <v>0.7</v>
      </c>
      <c r="H17" s="12">
        <v>0.3</v>
      </c>
      <c r="I17" s="12"/>
      <c r="J17" s="13"/>
      <c r="K17" s="12"/>
      <c r="L17" s="12">
        <f>SUM(G17:K17)</f>
        <v>1</v>
      </c>
    </row>
    <row r="18" spans="1:12" ht="12.75">
      <c r="A18" s="103">
        <v>7</v>
      </c>
      <c r="B18" s="100" t="str">
        <f>'Posto Abastecimento'!C38</f>
        <v>Drenagem complementos</v>
      </c>
      <c r="C18" s="100"/>
      <c r="D18" s="100"/>
      <c r="E18" s="100"/>
      <c r="F18" s="104">
        <f>'Posto Abastecimento'!G43</f>
        <v>6373.031000000001</v>
      </c>
      <c r="G18" s="10">
        <f>F18*G19</f>
        <v>2549.2124000000003</v>
      </c>
      <c r="H18" s="10">
        <f>F18*H19</f>
        <v>3823.8186000000005</v>
      </c>
      <c r="I18" s="10"/>
      <c r="J18" s="11"/>
      <c r="K18" s="10"/>
      <c r="L18" s="10">
        <f>SUM(G18:K18)</f>
        <v>6373.031000000001</v>
      </c>
    </row>
    <row r="19" spans="1:12" ht="12.75">
      <c r="A19" s="103"/>
      <c r="B19" s="102" t="s">
        <v>9</v>
      </c>
      <c r="C19" s="102"/>
      <c r="D19" s="102"/>
      <c r="E19" s="102"/>
      <c r="F19" s="104"/>
      <c r="G19" s="12">
        <v>0.4</v>
      </c>
      <c r="H19" s="12">
        <v>0.6</v>
      </c>
      <c r="I19" s="12"/>
      <c r="J19" s="13"/>
      <c r="K19" s="12"/>
      <c r="L19" s="12">
        <f>SUM(G19:I19)</f>
        <v>1</v>
      </c>
    </row>
    <row r="20" spans="1:12" ht="12.75">
      <c r="A20" s="103">
        <v>8</v>
      </c>
      <c r="B20" s="100" t="str">
        <f>'Posto Abastecimento'!C44</f>
        <v>Instalações elétricas</v>
      </c>
      <c r="C20" s="100"/>
      <c r="D20" s="100"/>
      <c r="E20" s="100"/>
      <c r="F20" s="104">
        <f>'Posto Abastecimento'!G127</f>
        <v>87099.17000000003</v>
      </c>
      <c r="G20" s="10">
        <f>F20*G21</f>
        <v>43549.585000000014</v>
      </c>
      <c r="H20" s="10">
        <f>F20*H21</f>
        <v>43549.585000000014</v>
      </c>
      <c r="I20" s="10"/>
      <c r="J20" s="11"/>
      <c r="K20" s="10"/>
      <c r="L20" s="10">
        <f>SUM(G20:I20)</f>
        <v>87099.17000000003</v>
      </c>
    </row>
    <row r="21" spans="1:12" ht="12.75">
      <c r="A21" s="103"/>
      <c r="B21" s="107"/>
      <c r="C21" s="107"/>
      <c r="D21" s="107"/>
      <c r="E21" s="107"/>
      <c r="F21" s="104"/>
      <c r="G21" s="12">
        <v>0.5</v>
      </c>
      <c r="H21" s="12">
        <v>0.5</v>
      </c>
      <c r="I21" s="12"/>
      <c r="J21" s="13"/>
      <c r="K21" s="12"/>
      <c r="L21" s="12">
        <f aca="true" t="shared" si="0" ref="L21:L27">SUM(G21:K21)</f>
        <v>1</v>
      </c>
    </row>
    <row r="22" spans="1:12" s="15" customFormat="1" ht="12.75">
      <c r="A22" s="103">
        <v>9</v>
      </c>
      <c r="B22" s="100" t="str">
        <f>'Posto Abastecimento'!C128</f>
        <v>Diversos</v>
      </c>
      <c r="C22" s="100"/>
      <c r="D22" s="100"/>
      <c r="E22" s="100"/>
      <c r="F22" s="104">
        <f>'Posto Abastecimento'!G130</f>
        <v>739.5</v>
      </c>
      <c r="G22" s="10">
        <f>F22*G23</f>
        <v>369.75</v>
      </c>
      <c r="H22" s="10">
        <f>F22*H23</f>
        <v>369.75</v>
      </c>
      <c r="I22" s="10"/>
      <c r="J22" s="10"/>
      <c r="K22" s="10"/>
      <c r="L22" s="14">
        <f t="shared" si="0"/>
        <v>739.5</v>
      </c>
    </row>
    <row r="23" spans="1:12" s="15" customFormat="1" ht="12.75">
      <c r="A23" s="103"/>
      <c r="B23" s="105"/>
      <c r="C23" s="105"/>
      <c r="D23" s="105"/>
      <c r="E23" s="105"/>
      <c r="F23" s="104"/>
      <c r="G23" s="12">
        <v>0.5</v>
      </c>
      <c r="H23" s="12">
        <v>0.5</v>
      </c>
      <c r="I23" s="12"/>
      <c r="J23" s="12"/>
      <c r="K23" s="12"/>
      <c r="L23" s="12">
        <f t="shared" si="0"/>
        <v>1</v>
      </c>
    </row>
    <row r="24" spans="1:12" s="15" customFormat="1" ht="12.75">
      <c r="A24" s="95">
        <v>10</v>
      </c>
      <c r="B24" s="96" t="e">
        <f>'Posto Abastecimento'!#REF!</f>
        <v>#REF!</v>
      </c>
      <c r="C24" s="96"/>
      <c r="D24" s="96"/>
      <c r="E24" s="96"/>
      <c r="F24" s="106" t="e">
        <f>'Posto Abastecimento'!#REF!</f>
        <v>#REF!</v>
      </c>
      <c r="G24" s="11" t="e">
        <f>F24*G25</f>
        <v>#REF!</v>
      </c>
      <c r="H24" s="11" t="e">
        <f>F24*H25</f>
        <v>#REF!</v>
      </c>
      <c r="I24" s="11" t="e">
        <f>F24*I25</f>
        <v>#REF!</v>
      </c>
      <c r="J24" s="11" t="e">
        <f>F24*J25</f>
        <v>#REF!</v>
      </c>
      <c r="K24" s="11"/>
      <c r="L24" s="16" t="e">
        <f t="shared" si="0"/>
        <v>#REF!</v>
      </c>
    </row>
    <row r="25" spans="1:12" s="15" customFormat="1" ht="12.75">
      <c r="A25" s="95"/>
      <c r="B25" s="105" t="s">
        <v>9</v>
      </c>
      <c r="C25" s="105"/>
      <c r="D25" s="105"/>
      <c r="E25" s="105"/>
      <c r="F25" s="106"/>
      <c r="G25" s="13">
        <v>0</v>
      </c>
      <c r="H25" s="13">
        <v>0</v>
      </c>
      <c r="I25" s="13">
        <v>0</v>
      </c>
      <c r="J25" s="13">
        <v>0</v>
      </c>
      <c r="K25" s="13"/>
      <c r="L25" s="13">
        <f t="shared" si="0"/>
        <v>0</v>
      </c>
    </row>
    <row r="26" spans="1:12" s="15" customFormat="1" ht="12.75">
      <c r="A26" s="95">
        <v>11</v>
      </c>
      <c r="B26" s="96" t="e">
        <f>'Posto Abastecimento'!#REF!</f>
        <v>#REF!</v>
      </c>
      <c r="C26" s="96"/>
      <c r="D26" s="96"/>
      <c r="E26" s="96"/>
      <c r="F26" s="97" t="e">
        <f>'Posto Abastecimento'!#REF!</f>
        <v>#REF!</v>
      </c>
      <c r="G26" s="11" t="e">
        <f>F26*G27</f>
        <v>#REF!</v>
      </c>
      <c r="H26" s="11" t="e">
        <f>F26*H27</f>
        <v>#REF!</v>
      </c>
      <c r="I26" s="11" t="e">
        <f>F26*I27</f>
        <v>#REF!</v>
      </c>
      <c r="J26" s="11" t="e">
        <f>F26*J27</f>
        <v>#REF!</v>
      </c>
      <c r="K26" s="11"/>
      <c r="L26" s="16" t="e">
        <f t="shared" si="0"/>
        <v>#REF!</v>
      </c>
    </row>
    <row r="27" spans="1:12" s="15" customFormat="1" ht="12.75">
      <c r="A27" s="95"/>
      <c r="B27" s="98" t="s">
        <v>9</v>
      </c>
      <c r="C27" s="98"/>
      <c r="D27" s="98"/>
      <c r="E27" s="98"/>
      <c r="F27" s="97"/>
      <c r="G27" s="13">
        <v>0</v>
      </c>
      <c r="H27" s="13">
        <v>0</v>
      </c>
      <c r="I27" s="13">
        <v>0</v>
      </c>
      <c r="J27" s="13">
        <v>0</v>
      </c>
      <c r="K27" s="13"/>
      <c r="L27" s="13">
        <f t="shared" si="0"/>
        <v>0</v>
      </c>
    </row>
    <row r="28" spans="1:12" ht="12.75">
      <c r="A28" s="99"/>
      <c r="B28" s="100"/>
      <c r="C28" s="100"/>
      <c r="D28" s="100"/>
      <c r="E28" s="100"/>
      <c r="F28" s="101"/>
      <c r="G28" s="10"/>
      <c r="H28" s="10"/>
      <c r="I28" s="10"/>
      <c r="J28" s="10"/>
      <c r="K28" s="13"/>
      <c r="L28" s="14"/>
    </row>
    <row r="29" spans="1:12" ht="12.75">
      <c r="A29" s="99"/>
      <c r="B29" s="102"/>
      <c r="C29" s="102"/>
      <c r="D29" s="102"/>
      <c r="E29" s="102"/>
      <c r="F29" s="101"/>
      <c r="G29" s="12"/>
      <c r="H29" s="12"/>
      <c r="I29" s="12"/>
      <c r="J29" s="12"/>
      <c r="K29" s="12"/>
      <c r="L29" s="12"/>
    </row>
    <row r="30" spans="1:12" ht="12.75">
      <c r="A30" s="89"/>
      <c r="B30" s="90"/>
      <c r="C30" s="90"/>
      <c r="D30" s="90"/>
      <c r="E30" s="90"/>
      <c r="F30" s="91"/>
      <c r="G30" s="10"/>
      <c r="H30" s="10"/>
      <c r="I30" s="10"/>
      <c r="J30" s="10"/>
      <c r="K30" s="13"/>
      <c r="L30" s="14"/>
    </row>
    <row r="31" spans="1:12" ht="12.75">
      <c r="A31" s="89"/>
      <c r="B31" s="92"/>
      <c r="C31" s="92"/>
      <c r="D31" s="92"/>
      <c r="E31" s="92"/>
      <c r="F31" s="91"/>
      <c r="G31" s="12"/>
      <c r="H31" s="12"/>
      <c r="I31" s="12"/>
      <c r="J31" s="12"/>
      <c r="K31" s="12"/>
      <c r="L31" s="12"/>
    </row>
    <row r="32" spans="1:12" ht="12.75">
      <c r="A32" s="89"/>
      <c r="B32" s="93" t="s">
        <v>9</v>
      </c>
      <c r="C32" s="93"/>
      <c r="D32" s="93"/>
      <c r="E32" s="93"/>
      <c r="F32" s="94"/>
      <c r="G32" s="10"/>
      <c r="H32" s="10"/>
      <c r="I32" s="10"/>
      <c r="J32" s="10"/>
      <c r="K32" s="13"/>
      <c r="L32" s="14"/>
    </row>
    <row r="33" spans="1:12" ht="12.75">
      <c r="A33" s="89"/>
      <c r="B33" s="93" t="s">
        <v>9</v>
      </c>
      <c r="C33" s="93"/>
      <c r="D33" s="93"/>
      <c r="E33" s="93"/>
      <c r="F33" s="94"/>
      <c r="G33" s="12"/>
      <c r="H33" s="12"/>
      <c r="I33" s="12"/>
      <c r="J33" s="12"/>
      <c r="K33" s="12"/>
      <c r="L33" s="12"/>
    </row>
    <row r="34" spans="1:12" ht="12.75">
      <c r="A34" s="17"/>
      <c r="B34" s="88" t="s">
        <v>10</v>
      </c>
      <c r="C34" s="88"/>
      <c r="D34" s="88"/>
      <c r="E34" s="88"/>
      <c r="F34" s="14">
        <f>SUM(F6:F23)</f>
        <v>219312.44070000004</v>
      </c>
      <c r="G34" s="14">
        <f>G6+G8+G10+G12+G14+G16+G18+G20</f>
        <v>102053.83674</v>
      </c>
      <c r="H34" s="14">
        <f>H6+H8+H10+H12+H14+H16+H18+H20</f>
        <v>116519.10396000001</v>
      </c>
      <c r="I34" s="14">
        <f>I6+I8+I10+I12+I14+I16+I18+I20</f>
        <v>0</v>
      </c>
      <c r="J34" s="14"/>
      <c r="K34" s="10"/>
      <c r="L34" s="18">
        <f>L6+L8+L10+L12+L14+L16+L18+L20+L22</f>
        <v>219312.44070000004</v>
      </c>
    </row>
    <row r="35" spans="1:12" ht="12.75">
      <c r="A35" s="17"/>
      <c r="B35" s="88" t="s">
        <v>11</v>
      </c>
      <c r="C35" s="88"/>
      <c r="D35" s="88"/>
      <c r="E35" s="88"/>
      <c r="F35" s="10"/>
      <c r="G35" s="14">
        <f>G34</f>
        <v>102053.83674</v>
      </c>
      <c r="H35" s="14">
        <f>G35+H34</f>
        <v>218572.9407</v>
      </c>
      <c r="I35" s="14">
        <f>H35+I34</f>
        <v>218572.9407</v>
      </c>
      <c r="J35" s="14"/>
      <c r="K35" s="14"/>
      <c r="L35" s="10"/>
    </row>
    <row r="36" spans="1:12" ht="12.75">
      <c r="A36" s="17"/>
      <c r="B36" s="88" t="s">
        <v>12</v>
      </c>
      <c r="C36" s="88"/>
      <c r="D36" s="88"/>
      <c r="E36" s="88"/>
      <c r="F36" s="10"/>
      <c r="G36" s="12">
        <f>G34/F34</f>
        <v>0.46533537456546115</v>
      </c>
      <c r="H36" s="12">
        <f>H34/F34</f>
        <v>0.5312927236963625</v>
      </c>
      <c r="I36" s="12">
        <f>I34/F34</f>
        <v>0</v>
      </c>
      <c r="J36" s="12"/>
      <c r="K36" s="12"/>
      <c r="L36" s="12">
        <f>SUM(G36:J36)</f>
        <v>0.9966280982618236</v>
      </c>
    </row>
    <row r="37" spans="1:12" ht="12.75">
      <c r="A37" s="17"/>
      <c r="B37" s="88" t="s">
        <v>13</v>
      </c>
      <c r="C37" s="88"/>
      <c r="D37" s="88"/>
      <c r="E37" s="88"/>
      <c r="F37" s="10"/>
      <c r="G37" s="12">
        <f>G36</f>
        <v>0.46533537456546115</v>
      </c>
      <c r="H37" s="12">
        <f>G37+H36</f>
        <v>0.9966280982618236</v>
      </c>
      <c r="I37" s="12">
        <f>H37+I36</f>
        <v>0.9966280982618236</v>
      </c>
      <c r="J37" s="12"/>
      <c r="K37" s="12"/>
      <c r="L37" s="12">
        <v>1</v>
      </c>
    </row>
  </sheetData>
  <sheetProtection selectLockedCells="1" selectUnlockedCells="1"/>
  <mergeCells count="66">
    <mergeCell ref="A1:F1"/>
    <mergeCell ref="G1:K1"/>
    <mergeCell ref="A2:E2"/>
    <mergeCell ref="H2:K2"/>
    <mergeCell ref="A3:E3"/>
    <mergeCell ref="B5:E5"/>
    <mergeCell ref="A6:A7"/>
    <mergeCell ref="B6:E6"/>
    <mergeCell ref="F6:F7"/>
    <mergeCell ref="B7:E7"/>
    <mergeCell ref="A8:A9"/>
    <mergeCell ref="B8:E8"/>
    <mergeCell ref="F8:F9"/>
    <mergeCell ref="B9:E9"/>
    <mergeCell ref="A10:A11"/>
    <mergeCell ref="B10:E10"/>
    <mergeCell ref="F10:F11"/>
    <mergeCell ref="B11:E11"/>
    <mergeCell ref="A12:A13"/>
    <mergeCell ref="B12:E12"/>
    <mergeCell ref="F12:F13"/>
    <mergeCell ref="B13:E13"/>
    <mergeCell ref="A14:A15"/>
    <mergeCell ref="B14:E14"/>
    <mergeCell ref="F14:F15"/>
    <mergeCell ref="B15:E15"/>
    <mergeCell ref="A16:A17"/>
    <mergeCell ref="B16:E16"/>
    <mergeCell ref="F16:F17"/>
    <mergeCell ref="B17:E17"/>
    <mergeCell ref="A18:A19"/>
    <mergeCell ref="B18:E18"/>
    <mergeCell ref="F18:F19"/>
    <mergeCell ref="B19:E19"/>
    <mergeCell ref="A20:A21"/>
    <mergeCell ref="B20:E20"/>
    <mergeCell ref="F20:F21"/>
    <mergeCell ref="B21:E21"/>
    <mergeCell ref="A22:A23"/>
    <mergeCell ref="B22:E22"/>
    <mergeCell ref="F22:F23"/>
    <mergeCell ref="B23:E23"/>
    <mergeCell ref="A24:A25"/>
    <mergeCell ref="B24:E24"/>
    <mergeCell ref="F24:F25"/>
    <mergeCell ref="B25:E25"/>
    <mergeCell ref="A26:A27"/>
    <mergeCell ref="B26:E26"/>
    <mergeCell ref="F26:F27"/>
    <mergeCell ref="B27:E27"/>
    <mergeCell ref="A28:A29"/>
    <mergeCell ref="B28:E28"/>
    <mergeCell ref="F28:F29"/>
    <mergeCell ref="B29:E29"/>
    <mergeCell ref="F30:F31"/>
    <mergeCell ref="B31:E31"/>
    <mergeCell ref="A32:A33"/>
    <mergeCell ref="B32:E32"/>
    <mergeCell ref="F32:F33"/>
    <mergeCell ref="B33:E33"/>
    <mergeCell ref="B34:E34"/>
    <mergeCell ref="B35:E35"/>
    <mergeCell ref="B36:E36"/>
    <mergeCell ref="B37:E37"/>
    <mergeCell ref="A30:A31"/>
    <mergeCell ref="B30:E30"/>
  </mergeCells>
  <printOptions/>
  <pageMargins left="0.5118055555555555" right="0.5118055555555555" top="0.7875" bottom="0.7875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3"/>
  <sheetViews>
    <sheetView tabSelected="1" view="pageLayout" workbookViewId="0" topLeftCell="C114">
      <selection activeCell="C24" sqref="C24"/>
    </sheetView>
  </sheetViews>
  <sheetFormatPr defaultColWidth="9.00390625" defaultRowHeight="12.75"/>
  <cols>
    <col min="1" max="1" width="7.140625" style="19" customWidth="1"/>
    <col min="2" max="2" width="7.421875" style="19" bestFit="1" customWidth="1"/>
    <col min="3" max="3" width="62.421875" style="20" customWidth="1"/>
    <col min="4" max="4" width="5.140625" style="21" customWidth="1"/>
    <col min="5" max="5" width="10.7109375" style="0" customWidth="1"/>
    <col min="6" max="6" width="10.421875" style="0" customWidth="1"/>
    <col min="7" max="7" width="12.00390625" style="0" customWidth="1"/>
    <col min="8" max="8" width="8.57421875" style="0" customWidth="1"/>
    <col min="9" max="9" width="8.28125" style="0" customWidth="1"/>
  </cols>
  <sheetData>
    <row r="1" spans="1:7" s="22" customFormat="1" ht="15.75">
      <c r="A1" s="117" t="s">
        <v>14</v>
      </c>
      <c r="B1" s="117"/>
      <c r="C1" s="117"/>
      <c r="D1" s="117"/>
      <c r="E1" s="117"/>
      <c r="F1" s="117"/>
      <c r="G1" s="117"/>
    </row>
    <row r="2" spans="1:8" ht="12.75" customHeight="1">
      <c r="A2" s="118" t="s">
        <v>15</v>
      </c>
      <c r="B2" s="23" t="s">
        <v>16</v>
      </c>
      <c r="C2" s="24" t="s">
        <v>17</v>
      </c>
      <c r="D2" s="24"/>
      <c r="E2" s="24"/>
      <c r="F2" s="24"/>
      <c r="G2" s="28">
        <v>43215</v>
      </c>
      <c r="H2" s="24"/>
    </row>
    <row r="3" spans="1:7" ht="14.25">
      <c r="A3" s="118"/>
      <c r="B3" s="23" t="s">
        <v>18</v>
      </c>
      <c r="C3" s="25" t="s">
        <v>2</v>
      </c>
      <c r="D3" s="26"/>
      <c r="E3" s="27"/>
      <c r="F3" s="27"/>
      <c r="G3" s="120" t="s">
        <v>20</v>
      </c>
    </row>
    <row r="4" spans="1:7" ht="14.25" customHeight="1">
      <c r="A4" s="118"/>
      <c r="B4" s="29"/>
      <c r="C4" s="119" t="s">
        <v>19</v>
      </c>
      <c r="D4" s="119"/>
      <c r="E4" s="119"/>
      <c r="F4" s="119"/>
      <c r="G4" s="121"/>
    </row>
    <row r="5" spans="1:7" ht="15">
      <c r="A5" s="30" t="s">
        <v>21</v>
      </c>
      <c r="B5" s="31" t="s">
        <v>22</v>
      </c>
      <c r="C5" s="7" t="s">
        <v>23</v>
      </c>
      <c r="D5" s="32" t="s">
        <v>24</v>
      </c>
      <c r="E5" s="7" t="s">
        <v>25</v>
      </c>
      <c r="F5" s="7" t="s">
        <v>26</v>
      </c>
      <c r="G5" s="32" t="s">
        <v>27</v>
      </c>
    </row>
    <row r="6" spans="1:7" ht="14.25">
      <c r="A6" s="33" t="s">
        <v>9</v>
      </c>
      <c r="B6" s="33">
        <v>1</v>
      </c>
      <c r="C6" s="34" t="s">
        <v>28</v>
      </c>
      <c r="D6" s="35"/>
      <c r="E6" s="36"/>
      <c r="F6" s="36"/>
      <c r="G6" s="37"/>
    </row>
    <row r="7" spans="1:8" ht="19.5" customHeight="1">
      <c r="A7" s="38" t="s">
        <v>29</v>
      </c>
      <c r="B7" s="39" t="s">
        <v>30</v>
      </c>
      <c r="C7" s="40" t="s">
        <v>31</v>
      </c>
      <c r="D7" s="41" t="s">
        <v>32</v>
      </c>
      <c r="E7" s="10">
        <v>4</v>
      </c>
      <c r="F7" s="10">
        <v>367.87</v>
      </c>
      <c r="G7" s="85">
        <f>E7*F7</f>
        <v>1471.48</v>
      </c>
      <c r="H7" s="42"/>
    </row>
    <row r="8" spans="1:8" ht="21" customHeight="1">
      <c r="A8" s="38" t="s">
        <v>33</v>
      </c>
      <c r="B8" s="39" t="s">
        <v>34</v>
      </c>
      <c r="C8" s="43" t="s">
        <v>35</v>
      </c>
      <c r="D8" s="41" t="s">
        <v>32</v>
      </c>
      <c r="E8" s="10">
        <v>333.9</v>
      </c>
      <c r="F8" s="10">
        <v>1.24</v>
      </c>
      <c r="G8" s="85">
        <f>E8*F8</f>
        <v>414.03599999999994</v>
      </c>
      <c r="H8" s="17"/>
    </row>
    <row r="9" spans="1:8" ht="21" customHeight="1">
      <c r="A9" s="38" t="s">
        <v>36</v>
      </c>
      <c r="B9" s="39" t="s">
        <v>37</v>
      </c>
      <c r="C9" s="43" t="s">
        <v>38</v>
      </c>
      <c r="D9" s="41" t="s">
        <v>32</v>
      </c>
      <c r="E9" s="10">
        <v>333.9</v>
      </c>
      <c r="F9" s="10">
        <v>1.06</v>
      </c>
      <c r="G9" s="85">
        <f>E9*F9</f>
        <v>353.93399999999997</v>
      </c>
      <c r="H9" s="17"/>
    </row>
    <row r="10" spans="1:7" s="48" customFormat="1" ht="12">
      <c r="A10" s="39"/>
      <c r="B10" s="39"/>
      <c r="C10" s="86" t="s">
        <v>39</v>
      </c>
      <c r="D10" s="45"/>
      <c r="E10" s="46"/>
      <c r="F10" s="46"/>
      <c r="G10" s="47">
        <f>SUM(G7:G9)</f>
        <v>2239.45</v>
      </c>
    </row>
    <row r="11" spans="1:7" s="48" customFormat="1" ht="12.75">
      <c r="A11" s="33" t="s">
        <v>9</v>
      </c>
      <c r="B11" s="33">
        <v>2</v>
      </c>
      <c r="C11" s="34" t="s">
        <v>40</v>
      </c>
      <c r="D11" s="49"/>
      <c r="E11" s="50"/>
      <c r="F11" s="50"/>
      <c r="G11" s="51"/>
    </row>
    <row r="12" spans="1:8" ht="21" customHeight="1">
      <c r="A12" s="38" t="s">
        <v>41</v>
      </c>
      <c r="B12" s="39" t="s">
        <v>42</v>
      </c>
      <c r="C12" s="43" t="s">
        <v>43</v>
      </c>
      <c r="D12" s="41" t="s">
        <v>32</v>
      </c>
      <c r="E12" s="10">
        <v>333.9</v>
      </c>
      <c r="F12" s="10">
        <v>14.55</v>
      </c>
      <c r="G12" s="85">
        <f aca="true" t="shared" si="0" ref="G12:G18">E12*F12</f>
        <v>4858.245</v>
      </c>
      <c r="H12" s="17"/>
    </row>
    <row r="13" spans="1:8" ht="21" customHeight="1">
      <c r="A13" s="38" t="s">
        <v>44</v>
      </c>
      <c r="B13" s="39" t="s">
        <v>45</v>
      </c>
      <c r="C13" s="43" t="s">
        <v>46</v>
      </c>
      <c r="D13" s="41" t="s">
        <v>47</v>
      </c>
      <c r="E13" s="10">
        <v>50.08</v>
      </c>
      <c r="F13" s="10">
        <v>113.17</v>
      </c>
      <c r="G13" s="85">
        <f t="shared" si="0"/>
        <v>5667.5536</v>
      </c>
      <c r="H13" s="17"/>
    </row>
    <row r="14" spans="1:8" ht="21" customHeight="1">
      <c r="A14" s="38" t="s">
        <v>48</v>
      </c>
      <c r="B14" s="39" t="s">
        <v>49</v>
      </c>
      <c r="C14" s="43" t="s">
        <v>50</v>
      </c>
      <c r="D14" s="41" t="s">
        <v>51</v>
      </c>
      <c r="E14" s="10">
        <v>148.83</v>
      </c>
      <c r="F14" s="10">
        <v>33.94</v>
      </c>
      <c r="G14" s="85">
        <f t="shared" si="0"/>
        <v>5051.2902</v>
      </c>
      <c r="H14" s="17"/>
    </row>
    <row r="15" spans="1:8" ht="21" customHeight="1">
      <c r="A15" s="38" t="s">
        <v>48</v>
      </c>
      <c r="B15" s="39" t="s">
        <v>52</v>
      </c>
      <c r="C15" s="43" t="s">
        <v>53</v>
      </c>
      <c r="D15" s="41" t="s">
        <v>47</v>
      </c>
      <c r="E15" s="10">
        <v>50.08</v>
      </c>
      <c r="F15" s="10">
        <v>282.57</v>
      </c>
      <c r="G15" s="85">
        <f t="shared" si="0"/>
        <v>14151.105599999999</v>
      </c>
      <c r="H15" s="17"/>
    </row>
    <row r="16" spans="1:8" ht="21" customHeight="1">
      <c r="A16" s="38" t="s">
        <v>54</v>
      </c>
      <c r="B16" s="39" t="s">
        <v>55</v>
      </c>
      <c r="C16" s="43" t="s">
        <v>56</v>
      </c>
      <c r="D16" s="41" t="s">
        <v>47</v>
      </c>
      <c r="E16" s="10">
        <v>50.08</v>
      </c>
      <c r="F16" s="10">
        <v>124.32</v>
      </c>
      <c r="G16" s="85">
        <f t="shared" si="0"/>
        <v>6225.945599999999</v>
      </c>
      <c r="H16" s="17"/>
    </row>
    <row r="17" spans="1:8" ht="21" customHeight="1">
      <c r="A17" s="38" t="s">
        <v>57</v>
      </c>
      <c r="B17" s="39" t="s">
        <v>58</v>
      </c>
      <c r="C17" s="43" t="s">
        <v>59</v>
      </c>
      <c r="D17" s="41" t="s">
        <v>51</v>
      </c>
      <c r="E17" s="10">
        <v>2284.55</v>
      </c>
      <c r="F17" s="10">
        <v>6.13</v>
      </c>
      <c r="G17" s="85">
        <f t="shared" si="0"/>
        <v>14004.291500000001</v>
      </c>
      <c r="H17" s="17"/>
    </row>
    <row r="18" spans="1:8" ht="21" customHeight="1">
      <c r="A18" s="38" t="s">
        <v>60</v>
      </c>
      <c r="B18" s="39" t="s">
        <v>61</v>
      </c>
      <c r="C18" s="43" t="s">
        <v>62</v>
      </c>
      <c r="D18" s="41" t="s">
        <v>32</v>
      </c>
      <c r="E18" s="10">
        <v>333.9</v>
      </c>
      <c r="F18" s="10">
        <v>12.74</v>
      </c>
      <c r="G18" s="85">
        <f t="shared" si="0"/>
        <v>4253.8859999999995</v>
      </c>
      <c r="H18" s="17"/>
    </row>
    <row r="19" spans="1:7" s="48" customFormat="1" ht="12">
      <c r="A19" s="39"/>
      <c r="B19" s="39"/>
      <c r="C19" s="86" t="s">
        <v>39</v>
      </c>
      <c r="D19" s="52"/>
      <c r="E19" s="46"/>
      <c r="F19" s="46"/>
      <c r="G19" s="47">
        <f>SUM(G12:G18)</f>
        <v>54212.3175</v>
      </c>
    </row>
    <row r="20" spans="1:7" s="48" customFormat="1" ht="12.75">
      <c r="A20" s="33" t="s">
        <v>9</v>
      </c>
      <c r="B20" s="33">
        <v>3</v>
      </c>
      <c r="C20" s="34" t="s">
        <v>63</v>
      </c>
      <c r="D20" s="49"/>
      <c r="E20" s="50"/>
      <c r="F20" s="50"/>
      <c r="G20" s="51"/>
    </row>
    <row r="21" spans="1:9" ht="45">
      <c r="A21" s="53" t="s">
        <v>64</v>
      </c>
      <c r="B21" s="54" t="s">
        <v>65</v>
      </c>
      <c r="C21" s="123" t="s">
        <v>66</v>
      </c>
      <c r="D21" s="41" t="s">
        <v>67</v>
      </c>
      <c r="E21" s="10">
        <v>1</v>
      </c>
      <c r="F21" s="10">
        <v>1603.34</v>
      </c>
      <c r="G21" s="85">
        <f>E21*F21</f>
        <v>1603.34</v>
      </c>
      <c r="H21" s="55"/>
      <c r="I21" s="17"/>
    </row>
    <row r="22" spans="1:7" s="48" customFormat="1" ht="12.75">
      <c r="A22" s="39"/>
      <c r="B22" s="39"/>
      <c r="C22" s="44" t="s">
        <v>39</v>
      </c>
      <c r="D22" s="52"/>
      <c r="E22" s="46"/>
      <c r="F22" s="46"/>
      <c r="G22" s="47">
        <f>SUM(G21:G21)</f>
        <v>1603.34</v>
      </c>
    </row>
    <row r="23" spans="1:7" s="48" customFormat="1" ht="12.75">
      <c r="A23" s="33" t="s">
        <v>9</v>
      </c>
      <c r="B23" s="33">
        <v>4</v>
      </c>
      <c r="C23" s="34" t="s">
        <v>68</v>
      </c>
      <c r="D23" s="49"/>
      <c r="E23" s="50"/>
      <c r="F23" s="50"/>
      <c r="G23" s="51"/>
    </row>
    <row r="24" spans="1:9" ht="63.75" customHeight="1">
      <c r="A24" s="38" t="s">
        <v>69</v>
      </c>
      <c r="B24" s="54" t="s">
        <v>70</v>
      </c>
      <c r="C24" s="124" t="s">
        <v>343</v>
      </c>
      <c r="D24" s="41" t="s">
        <v>51</v>
      </c>
      <c r="E24" s="10">
        <v>2362.74</v>
      </c>
      <c r="F24" s="10">
        <v>12.97</v>
      </c>
      <c r="G24" s="85">
        <f>E24*F24</f>
        <v>30644.7378</v>
      </c>
      <c r="H24" s="56"/>
      <c r="I24" s="17"/>
    </row>
    <row r="25" spans="1:7" s="48" customFormat="1" ht="12">
      <c r="A25" s="38"/>
      <c r="B25" s="39"/>
      <c r="C25" s="86" t="s">
        <v>39</v>
      </c>
      <c r="D25" s="52"/>
      <c r="E25" s="46"/>
      <c r="F25" s="46"/>
      <c r="G25" s="47">
        <f>SUM(G24)</f>
        <v>30644.7378</v>
      </c>
    </row>
    <row r="26" spans="1:7" s="48" customFormat="1" ht="12.75">
      <c r="A26" s="38" t="s">
        <v>9</v>
      </c>
      <c r="B26" s="33">
        <v>5</v>
      </c>
      <c r="C26" s="34" t="s">
        <v>71</v>
      </c>
      <c r="D26" s="49"/>
      <c r="E26" s="50"/>
      <c r="F26" s="50"/>
      <c r="G26" s="51"/>
    </row>
    <row r="27" spans="1:9" ht="27.75">
      <c r="A27" s="67" t="s">
        <v>72</v>
      </c>
      <c r="B27" s="39" t="s">
        <v>73</v>
      </c>
      <c r="C27" s="57" t="s">
        <v>74</v>
      </c>
      <c r="D27" s="41" t="s">
        <v>32</v>
      </c>
      <c r="E27" s="10">
        <v>190.55</v>
      </c>
      <c r="F27" s="10">
        <v>102.64</v>
      </c>
      <c r="G27" s="85">
        <f aca="true" t="shared" si="1" ref="G27:G32">E27*F27</f>
        <v>19558.052</v>
      </c>
      <c r="H27" s="17"/>
      <c r="I27" s="17"/>
    </row>
    <row r="28" spans="1:9" ht="14.25">
      <c r="A28" s="38" t="s">
        <v>75</v>
      </c>
      <c r="B28" s="39" t="s">
        <v>76</v>
      </c>
      <c r="C28" s="57" t="s">
        <v>77</v>
      </c>
      <c r="D28" s="41" t="s">
        <v>78</v>
      </c>
      <c r="E28" s="10">
        <v>14.12</v>
      </c>
      <c r="F28" s="10">
        <v>45.72</v>
      </c>
      <c r="G28" s="85">
        <f t="shared" si="1"/>
        <v>645.5663999999999</v>
      </c>
      <c r="H28" s="17"/>
      <c r="I28" s="17"/>
    </row>
    <row r="29" spans="1:9" ht="14.25">
      <c r="A29" s="38" t="s">
        <v>79</v>
      </c>
      <c r="B29" s="39" t="s">
        <v>80</v>
      </c>
      <c r="C29" s="57" t="s">
        <v>81</v>
      </c>
      <c r="D29" s="41" t="s">
        <v>78</v>
      </c>
      <c r="E29" s="10">
        <v>28.24</v>
      </c>
      <c r="F29" s="10">
        <v>66.48</v>
      </c>
      <c r="G29" s="85">
        <f t="shared" si="1"/>
        <v>1877.3952</v>
      </c>
      <c r="H29" s="17"/>
      <c r="I29" s="17"/>
    </row>
    <row r="30" spans="1:9" ht="14.25">
      <c r="A30" s="38" t="s">
        <v>82</v>
      </c>
      <c r="B30" s="39" t="s">
        <v>83</v>
      </c>
      <c r="C30" s="57" t="s">
        <v>84</v>
      </c>
      <c r="D30" s="41" t="s">
        <v>78</v>
      </c>
      <c r="E30" s="10">
        <v>28.9</v>
      </c>
      <c r="F30" s="10">
        <v>53.59</v>
      </c>
      <c r="G30" s="85">
        <f t="shared" si="1"/>
        <v>1548.751</v>
      </c>
      <c r="H30" s="17"/>
      <c r="I30" s="17"/>
    </row>
    <row r="31" spans="1:9" ht="14.25">
      <c r="A31" s="38" t="s">
        <v>337</v>
      </c>
      <c r="B31" s="39" t="s">
        <v>86</v>
      </c>
      <c r="C31" s="57" t="s">
        <v>339</v>
      </c>
      <c r="D31" s="41" t="s">
        <v>32</v>
      </c>
      <c r="E31" s="10">
        <v>190.55</v>
      </c>
      <c r="F31" s="10">
        <v>48.38</v>
      </c>
      <c r="G31" s="85">
        <f t="shared" si="1"/>
        <v>9218.809000000001</v>
      </c>
      <c r="H31" s="17"/>
      <c r="I31" s="17"/>
    </row>
    <row r="32" spans="1:9" ht="14.25">
      <c r="A32" s="38" t="s">
        <v>85</v>
      </c>
      <c r="B32" s="39" t="s">
        <v>338</v>
      </c>
      <c r="C32" s="57" t="s">
        <v>87</v>
      </c>
      <c r="D32" s="41" t="s">
        <v>32</v>
      </c>
      <c r="E32" s="10">
        <v>102.81</v>
      </c>
      <c r="F32" s="10">
        <v>29.68</v>
      </c>
      <c r="G32" s="85">
        <f t="shared" si="1"/>
        <v>3051.4008</v>
      </c>
      <c r="H32" s="17"/>
      <c r="I32" s="17"/>
    </row>
    <row r="33" spans="1:7" s="48" customFormat="1" ht="12">
      <c r="A33" s="38"/>
      <c r="B33" s="39"/>
      <c r="C33" s="86" t="s">
        <v>39</v>
      </c>
      <c r="D33" s="58"/>
      <c r="E33" s="46"/>
      <c r="F33" s="46"/>
      <c r="G33" s="47">
        <f>SUM(G27:G32)</f>
        <v>35899.97440000001</v>
      </c>
    </row>
    <row r="34" spans="1:7" s="48" customFormat="1" ht="12.75">
      <c r="A34" s="38">
        <v>6</v>
      </c>
      <c r="B34" s="33">
        <v>6</v>
      </c>
      <c r="C34" s="34" t="s">
        <v>88</v>
      </c>
      <c r="D34" s="49"/>
      <c r="E34" s="50"/>
      <c r="F34" s="50"/>
      <c r="G34" s="51"/>
    </row>
    <row r="35" spans="1:9" ht="18" customHeight="1">
      <c r="A35" s="67" t="s">
        <v>254</v>
      </c>
      <c r="B35" s="53" t="s">
        <v>256</v>
      </c>
      <c r="C35" s="59" t="s">
        <v>89</v>
      </c>
      <c r="D35" s="60" t="s">
        <v>78</v>
      </c>
      <c r="E35" s="10">
        <v>22</v>
      </c>
      <c r="F35" s="10">
        <v>18.19</v>
      </c>
      <c r="G35" s="85">
        <f>E35*F35</f>
        <v>400.18</v>
      </c>
      <c r="H35" s="17"/>
      <c r="I35" s="17"/>
    </row>
    <row r="36" spans="1:9" ht="15.75" customHeight="1">
      <c r="A36" s="38" t="s">
        <v>255</v>
      </c>
      <c r="B36" s="53" t="s">
        <v>257</v>
      </c>
      <c r="C36" s="59" t="s">
        <v>90</v>
      </c>
      <c r="D36" s="41" t="s">
        <v>91</v>
      </c>
      <c r="E36" s="10">
        <v>2</v>
      </c>
      <c r="F36" s="10">
        <v>50.37</v>
      </c>
      <c r="G36" s="85">
        <f>E36*F36</f>
        <v>100.74</v>
      </c>
      <c r="H36" s="17"/>
      <c r="I36" s="17"/>
    </row>
    <row r="37" spans="1:7" s="48" customFormat="1" ht="12">
      <c r="A37" s="38"/>
      <c r="B37" s="39"/>
      <c r="C37" s="86" t="s">
        <v>39</v>
      </c>
      <c r="D37" s="61"/>
      <c r="E37" s="46"/>
      <c r="F37" s="46"/>
      <c r="G37" s="47">
        <f>SUM(G35:G36)</f>
        <v>500.92</v>
      </c>
    </row>
    <row r="38" spans="1:7" s="48" customFormat="1" ht="12.75">
      <c r="A38" s="50"/>
      <c r="B38" s="33">
        <v>7</v>
      </c>
      <c r="C38" s="34" t="s">
        <v>92</v>
      </c>
      <c r="D38" s="49"/>
      <c r="E38" s="50"/>
      <c r="F38" s="50"/>
      <c r="G38" s="51"/>
    </row>
    <row r="39" spans="1:9" ht="24" customHeight="1">
      <c r="A39" s="38" t="s">
        <v>93</v>
      </c>
      <c r="B39" s="39" t="s">
        <v>94</v>
      </c>
      <c r="C39" s="57" t="s">
        <v>95</v>
      </c>
      <c r="D39" s="41" t="s">
        <v>91</v>
      </c>
      <c r="E39" s="10">
        <v>2</v>
      </c>
      <c r="F39" s="10">
        <v>284.05</v>
      </c>
      <c r="G39" s="85">
        <f>E39*F39</f>
        <v>568.1</v>
      </c>
      <c r="H39" s="62"/>
      <c r="I39" s="17"/>
    </row>
    <row r="40" spans="1:9" ht="14.25">
      <c r="A40" s="38" t="s">
        <v>96</v>
      </c>
      <c r="B40" s="39" t="s">
        <v>97</v>
      </c>
      <c r="C40" s="57" t="s">
        <v>98</v>
      </c>
      <c r="D40" s="41" t="s">
        <v>78</v>
      </c>
      <c r="E40" s="10">
        <v>15.9</v>
      </c>
      <c r="F40" s="10">
        <v>110.24</v>
      </c>
      <c r="G40" s="85">
        <f>E40*F40</f>
        <v>1752.816</v>
      </c>
      <c r="H40" s="17"/>
      <c r="I40" s="17"/>
    </row>
    <row r="41" spans="1:9" ht="14.25">
      <c r="A41" s="38" t="s">
        <v>82</v>
      </c>
      <c r="B41" s="39" t="s">
        <v>99</v>
      </c>
      <c r="C41" s="57" t="s">
        <v>84</v>
      </c>
      <c r="D41" s="41" t="s">
        <v>78</v>
      </c>
      <c r="E41" s="10">
        <v>30</v>
      </c>
      <c r="F41" s="10">
        <v>53.59</v>
      </c>
      <c r="G41" s="85">
        <f>E41*F41</f>
        <v>1607.7</v>
      </c>
      <c r="H41" s="17"/>
      <c r="I41" s="17"/>
    </row>
    <row r="42" spans="1:8" ht="21" customHeight="1">
      <c r="A42" s="38" t="s">
        <v>100</v>
      </c>
      <c r="B42" s="39" t="s">
        <v>101</v>
      </c>
      <c r="C42" s="43" t="s">
        <v>102</v>
      </c>
      <c r="D42" s="41" t="s">
        <v>78</v>
      </c>
      <c r="E42" s="10">
        <v>152.3</v>
      </c>
      <c r="F42" s="10">
        <v>16.05</v>
      </c>
      <c r="G42" s="85">
        <f>E42*F42</f>
        <v>2444.4150000000004</v>
      </c>
      <c r="H42" s="17"/>
    </row>
    <row r="43" spans="1:7" s="48" customFormat="1" ht="12">
      <c r="A43" s="38"/>
      <c r="B43" s="39"/>
      <c r="C43" s="86" t="s">
        <v>39</v>
      </c>
      <c r="D43" s="52"/>
      <c r="E43" s="46"/>
      <c r="F43" s="46"/>
      <c r="G43" s="47">
        <f>SUM(G39:G42)</f>
        <v>6373.031000000001</v>
      </c>
    </row>
    <row r="44" spans="1:7" s="48" customFormat="1" ht="12.75">
      <c r="A44" s="50"/>
      <c r="B44" s="84">
        <v>8</v>
      </c>
      <c r="C44" s="34" t="s">
        <v>103</v>
      </c>
      <c r="D44" s="49"/>
      <c r="E44" s="50"/>
      <c r="F44" s="50"/>
      <c r="G44" s="51"/>
    </row>
    <row r="45" spans="1:8" ht="15">
      <c r="A45" s="38"/>
      <c r="B45" s="39" t="s">
        <v>104</v>
      </c>
      <c r="C45" s="73" t="s">
        <v>112</v>
      </c>
      <c r="D45" s="74"/>
      <c r="E45" s="73"/>
      <c r="F45" s="75"/>
      <c r="G45" s="82"/>
      <c r="H45" s="17"/>
    </row>
    <row r="46" spans="1:8" ht="12.75">
      <c r="A46" s="38" t="s">
        <v>113</v>
      </c>
      <c r="B46" s="39" t="s">
        <v>258</v>
      </c>
      <c r="C46" s="76" t="s">
        <v>114</v>
      </c>
      <c r="D46" s="77" t="s">
        <v>91</v>
      </c>
      <c r="E46" s="10">
        <v>3</v>
      </c>
      <c r="F46" s="10">
        <v>778.74</v>
      </c>
      <c r="G46" s="85">
        <f>F46*E46</f>
        <v>2336.2200000000003</v>
      </c>
      <c r="H46" s="17"/>
    </row>
    <row r="47" spans="1:8" ht="15">
      <c r="A47" s="38"/>
      <c r="B47" s="39" t="s">
        <v>105</v>
      </c>
      <c r="C47" s="78" t="s">
        <v>115</v>
      </c>
      <c r="D47" s="74"/>
      <c r="E47" s="78"/>
      <c r="F47" s="75"/>
      <c r="G47" s="82"/>
      <c r="H47" s="17"/>
    </row>
    <row r="48" spans="1:8" ht="25.5">
      <c r="A48" s="38" t="s">
        <v>116</v>
      </c>
      <c r="B48" s="39" t="s">
        <v>259</v>
      </c>
      <c r="C48" s="79" t="s">
        <v>117</v>
      </c>
      <c r="D48" s="77" t="s">
        <v>47</v>
      </c>
      <c r="E48" s="10">
        <v>46.44</v>
      </c>
      <c r="F48" s="10">
        <v>6.45</v>
      </c>
      <c r="G48" s="85">
        <f>F48*E48</f>
        <v>299.538</v>
      </c>
      <c r="H48" s="17"/>
    </row>
    <row r="49" spans="1:8" ht="15">
      <c r="A49" s="38" t="s">
        <v>118</v>
      </c>
      <c r="B49" s="39" t="s">
        <v>260</v>
      </c>
      <c r="C49" s="78" t="s">
        <v>119</v>
      </c>
      <c r="D49" s="74"/>
      <c r="E49" s="78"/>
      <c r="F49" s="75"/>
      <c r="G49" s="82"/>
      <c r="H49" s="17"/>
    </row>
    <row r="50" spans="1:8" ht="25.5">
      <c r="A50" s="38" t="s">
        <v>120</v>
      </c>
      <c r="B50" s="39" t="s">
        <v>261</v>
      </c>
      <c r="C50" s="79" t="s">
        <v>121</v>
      </c>
      <c r="D50" s="77" t="s">
        <v>47</v>
      </c>
      <c r="E50" s="10">
        <v>46.44</v>
      </c>
      <c r="F50" s="10">
        <v>12.55</v>
      </c>
      <c r="G50" s="85">
        <f>F50*E50</f>
        <v>582.822</v>
      </c>
      <c r="H50" s="17"/>
    </row>
    <row r="51" spans="1:8" ht="15">
      <c r="A51" s="38"/>
      <c r="B51" s="39" t="s">
        <v>262</v>
      </c>
      <c r="C51" s="78" t="s">
        <v>122</v>
      </c>
      <c r="D51" s="74"/>
      <c r="E51" s="78"/>
      <c r="F51" s="75"/>
      <c r="G51" s="82"/>
      <c r="H51" s="17"/>
    </row>
    <row r="52" spans="1:8" ht="25.5">
      <c r="A52" s="38" t="s">
        <v>123</v>
      </c>
      <c r="B52" s="39" t="s">
        <v>263</v>
      </c>
      <c r="C52" s="79" t="s">
        <v>124</v>
      </c>
      <c r="D52" s="77" t="s">
        <v>91</v>
      </c>
      <c r="E52" s="10">
        <v>1</v>
      </c>
      <c r="F52" s="10">
        <v>1135.31</v>
      </c>
      <c r="G52" s="85">
        <f>F52*E52</f>
        <v>1135.31</v>
      </c>
      <c r="H52" s="17"/>
    </row>
    <row r="53" spans="1:8" ht="25.5">
      <c r="A53" s="38" t="s">
        <v>125</v>
      </c>
      <c r="B53" s="39" t="s">
        <v>264</v>
      </c>
      <c r="C53" s="79" t="s">
        <v>126</v>
      </c>
      <c r="D53" s="77" t="s">
        <v>91</v>
      </c>
      <c r="E53" s="10">
        <v>1</v>
      </c>
      <c r="F53" s="10">
        <v>36.51</v>
      </c>
      <c r="G53" s="85">
        <f>F53*E53</f>
        <v>36.51</v>
      </c>
      <c r="H53" s="17"/>
    </row>
    <row r="54" spans="1:8" ht="15">
      <c r="A54" s="38"/>
      <c r="B54" s="39" t="s">
        <v>265</v>
      </c>
      <c r="C54" s="78" t="s">
        <v>127</v>
      </c>
      <c r="D54" s="74"/>
      <c r="E54" s="78"/>
      <c r="F54" s="75"/>
      <c r="G54" s="82"/>
      <c r="H54" s="17"/>
    </row>
    <row r="55" spans="1:8" ht="25.5">
      <c r="A55" s="38" t="s">
        <v>128</v>
      </c>
      <c r="B55" s="39" t="s">
        <v>266</v>
      </c>
      <c r="C55" s="79" t="s">
        <v>129</v>
      </c>
      <c r="D55" s="77" t="s">
        <v>91</v>
      </c>
      <c r="E55" s="10">
        <v>2</v>
      </c>
      <c r="F55" s="10">
        <v>407.84</v>
      </c>
      <c r="G55" s="85">
        <f>F55*E55</f>
        <v>815.68</v>
      </c>
      <c r="H55" s="17"/>
    </row>
    <row r="56" spans="1:8" ht="15">
      <c r="A56" s="38"/>
      <c r="B56" s="39" t="s">
        <v>267</v>
      </c>
      <c r="C56" s="78" t="s">
        <v>130</v>
      </c>
      <c r="D56" s="74"/>
      <c r="E56" s="78"/>
      <c r="F56" s="75"/>
      <c r="G56" s="82"/>
      <c r="H56" s="17"/>
    </row>
    <row r="57" spans="1:8" ht="25.5">
      <c r="A57" s="38" t="s">
        <v>131</v>
      </c>
      <c r="B57" s="39" t="s">
        <v>268</v>
      </c>
      <c r="C57" s="79" t="s">
        <v>132</v>
      </c>
      <c r="D57" s="77" t="s">
        <v>91</v>
      </c>
      <c r="E57" s="10">
        <v>6</v>
      </c>
      <c r="F57" s="10">
        <v>13.9</v>
      </c>
      <c r="G57" s="85">
        <f aca="true" t="shared" si="2" ref="G57:G69">F57*E57</f>
        <v>83.4</v>
      </c>
      <c r="H57" s="17"/>
    </row>
    <row r="58" spans="1:8" ht="25.5">
      <c r="A58" s="38" t="s">
        <v>133</v>
      </c>
      <c r="B58" s="39" t="s">
        <v>269</v>
      </c>
      <c r="C58" s="79" t="s">
        <v>134</v>
      </c>
      <c r="D58" s="77" t="s">
        <v>91</v>
      </c>
      <c r="E58" s="10">
        <v>5</v>
      </c>
      <c r="F58" s="10">
        <v>47.14</v>
      </c>
      <c r="G58" s="85">
        <f t="shared" si="2"/>
        <v>235.7</v>
      </c>
      <c r="H58" s="17"/>
    </row>
    <row r="59" spans="1:8" ht="12.75">
      <c r="A59" s="38" t="s">
        <v>135</v>
      </c>
      <c r="B59" s="39" t="s">
        <v>270</v>
      </c>
      <c r="C59" s="79" t="s">
        <v>136</v>
      </c>
      <c r="D59" s="77" t="s">
        <v>91</v>
      </c>
      <c r="E59" s="10">
        <v>1</v>
      </c>
      <c r="F59" s="10">
        <v>59.14</v>
      </c>
      <c r="G59" s="85">
        <f t="shared" si="2"/>
        <v>59.14</v>
      </c>
      <c r="H59" s="17"/>
    </row>
    <row r="60" spans="1:8" ht="15">
      <c r="A60" s="38"/>
      <c r="B60" s="39" t="s">
        <v>271</v>
      </c>
      <c r="C60" s="78" t="s">
        <v>137</v>
      </c>
      <c r="D60" s="74"/>
      <c r="E60" s="78"/>
      <c r="F60" s="75"/>
      <c r="G60" s="82"/>
      <c r="H60" s="17"/>
    </row>
    <row r="61" spans="1:8" ht="25.5">
      <c r="A61" s="38" t="s">
        <v>138</v>
      </c>
      <c r="B61" s="39" t="s">
        <v>272</v>
      </c>
      <c r="C61" s="79" t="s">
        <v>139</v>
      </c>
      <c r="D61" s="77" t="s">
        <v>91</v>
      </c>
      <c r="E61" s="10">
        <v>1</v>
      </c>
      <c r="F61" s="10">
        <v>1146</v>
      </c>
      <c r="G61" s="85">
        <f t="shared" si="2"/>
        <v>1146</v>
      </c>
      <c r="H61" s="17"/>
    </row>
    <row r="62" spans="1:8" ht="15">
      <c r="A62" s="38"/>
      <c r="B62" s="39" t="s">
        <v>273</v>
      </c>
      <c r="C62" s="78" t="s">
        <v>140</v>
      </c>
      <c r="D62" s="74"/>
      <c r="E62" s="78"/>
      <c r="F62" s="75"/>
      <c r="G62" s="75"/>
      <c r="H62" s="17"/>
    </row>
    <row r="63" spans="1:8" ht="12.75">
      <c r="A63" s="38" t="s">
        <v>141</v>
      </c>
      <c r="B63" s="39" t="s">
        <v>274</v>
      </c>
      <c r="C63" s="79" t="s">
        <v>142</v>
      </c>
      <c r="D63" s="77" t="s">
        <v>91</v>
      </c>
      <c r="E63" s="10">
        <v>1</v>
      </c>
      <c r="F63" s="10">
        <v>137.77</v>
      </c>
      <c r="G63" s="10">
        <f t="shared" si="2"/>
        <v>137.77</v>
      </c>
      <c r="H63" s="17"/>
    </row>
    <row r="64" spans="1:8" ht="12.75">
      <c r="A64" s="38" t="s">
        <v>143</v>
      </c>
      <c r="B64" s="39" t="s">
        <v>275</v>
      </c>
      <c r="C64" s="79" t="s">
        <v>144</v>
      </c>
      <c r="D64" s="77" t="s">
        <v>91</v>
      </c>
      <c r="E64" s="10">
        <v>1</v>
      </c>
      <c r="F64" s="10">
        <v>206.56</v>
      </c>
      <c r="G64" s="10">
        <f t="shared" si="2"/>
        <v>206.56</v>
      </c>
      <c r="H64" s="17"/>
    </row>
    <row r="65" spans="1:8" ht="15">
      <c r="A65" s="38"/>
      <c r="B65" s="39" t="s">
        <v>276</v>
      </c>
      <c r="C65" s="78" t="s">
        <v>145</v>
      </c>
      <c r="D65" s="74"/>
      <c r="E65" s="78"/>
      <c r="F65" s="75"/>
      <c r="G65" s="75"/>
      <c r="H65" s="17"/>
    </row>
    <row r="66" spans="1:8" ht="12.75">
      <c r="A66" s="38" t="s">
        <v>146</v>
      </c>
      <c r="B66" s="39" t="s">
        <v>277</v>
      </c>
      <c r="C66" s="79" t="s">
        <v>147</v>
      </c>
      <c r="D66" s="77" t="s">
        <v>91</v>
      </c>
      <c r="E66" s="10">
        <v>4</v>
      </c>
      <c r="F66" s="10">
        <v>17.23</v>
      </c>
      <c r="G66" s="10">
        <f t="shared" si="2"/>
        <v>68.92</v>
      </c>
      <c r="H66" s="17"/>
    </row>
    <row r="67" spans="1:8" ht="15">
      <c r="A67" s="38"/>
      <c r="B67" s="39" t="s">
        <v>278</v>
      </c>
      <c r="C67" s="78" t="s">
        <v>148</v>
      </c>
      <c r="D67" s="74"/>
      <c r="E67" s="78"/>
      <c r="F67" s="75"/>
      <c r="G67" s="75"/>
      <c r="H67" s="17"/>
    </row>
    <row r="68" spans="1:8" ht="25.5">
      <c r="A68" s="38" t="s">
        <v>149</v>
      </c>
      <c r="B68" s="39" t="s">
        <v>279</v>
      </c>
      <c r="C68" s="79" t="s">
        <v>150</v>
      </c>
      <c r="D68" s="77" t="s">
        <v>91</v>
      </c>
      <c r="E68" s="10">
        <v>1</v>
      </c>
      <c r="F68" s="10">
        <v>141.2</v>
      </c>
      <c r="G68" s="10">
        <f t="shared" si="2"/>
        <v>141.2</v>
      </c>
      <c r="H68" s="17"/>
    </row>
    <row r="69" spans="1:8" ht="25.5">
      <c r="A69" s="38" t="s">
        <v>151</v>
      </c>
      <c r="B69" s="39" t="s">
        <v>280</v>
      </c>
      <c r="C69" s="79" t="s">
        <v>152</v>
      </c>
      <c r="D69" s="77" t="s">
        <v>91</v>
      </c>
      <c r="E69" s="10">
        <v>1</v>
      </c>
      <c r="F69" s="10">
        <v>161.95</v>
      </c>
      <c r="G69" s="10">
        <f t="shared" si="2"/>
        <v>161.95</v>
      </c>
      <c r="H69" s="17"/>
    </row>
    <row r="70" spans="1:8" ht="15">
      <c r="A70" s="39"/>
      <c r="B70" s="39" t="s">
        <v>281</v>
      </c>
      <c r="C70" s="87" t="s">
        <v>153</v>
      </c>
      <c r="D70" s="74"/>
      <c r="E70" s="74"/>
      <c r="F70" s="74"/>
      <c r="G70" s="74"/>
      <c r="H70" s="17"/>
    </row>
    <row r="71" spans="1:8" ht="15">
      <c r="A71" s="38" t="s">
        <v>154</v>
      </c>
      <c r="B71" s="39" t="s">
        <v>282</v>
      </c>
      <c r="C71" s="78" t="s">
        <v>155</v>
      </c>
      <c r="D71" s="74"/>
      <c r="E71" s="78"/>
      <c r="F71" s="75"/>
      <c r="G71" s="82"/>
      <c r="H71" s="17"/>
    </row>
    <row r="72" spans="1:8" ht="12.75">
      <c r="A72" s="38" t="s">
        <v>156</v>
      </c>
      <c r="B72" s="39" t="s">
        <v>283</v>
      </c>
      <c r="C72" s="79" t="s">
        <v>157</v>
      </c>
      <c r="D72" s="77" t="s">
        <v>78</v>
      </c>
      <c r="E72" s="10">
        <v>100</v>
      </c>
      <c r="F72" s="10">
        <v>59.87</v>
      </c>
      <c r="G72" s="10">
        <f>F72*E72</f>
        <v>5987</v>
      </c>
      <c r="H72" s="17"/>
    </row>
    <row r="73" spans="1:8" ht="15">
      <c r="A73" s="38" t="s">
        <v>158</v>
      </c>
      <c r="B73" s="39" t="s">
        <v>284</v>
      </c>
      <c r="C73" s="78" t="s">
        <v>159</v>
      </c>
      <c r="D73" s="74"/>
      <c r="E73" s="78"/>
      <c r="F73" s="75"/>
      <c r="G73" s="82"/>
      <c r="H73" s="17"/>
    </row>
    <row r="74" spans="1:8" ht="12.75">
      <c r="A74" s="38" t="s">
        <v>160</v>
      </c>
      <c r="B74" s="39" t="s">
        <v>285</v>
      </c>
      <c r="C74" s="79" t="s">
        <v>161</v>
      </c>
      <c r="D74" s="77" t="s">
        <v>78</v>
      </c>
      <c r="E74" s="10">
        <v>202</v>
      </c>
      <c r="F74" s="10">
        <v>66.97</v>
      </c>
      <c r="G74" s="10">
        <f>F74*E74</f>
        <v>13527.94</v>
      </c>
      <c r="H74" s="17"/>
    </row>
    <row r="75" spans="1:8" ht="15">
      <c r="A75" s="38" t="s">
        <v>162</v>
      </c>
      <c r="B75" s="39" t="s">
        <v>286</v>
      </c>
      <c r="C75" s="78" t="s">
        <v>163</v>
      </c>
      <c r="D75" s="74"/>
      <c r="E75" s="78"/>
      <c r="F75" s="75"/>
      <c r="G75" s="82"/>
      <c r="H75" s="17"/>
    </row>
    <row r="76" spans="1:8" ht="12.75">
      <c r="A76" s="38" t="s">
        <v>164</v>
      </c>
      <c r="B76" s="39" t="s">
        <v>287</v>
      </c>
      <c r="C76" s="79" t="s">
        <v>165</v>
      </c>
      <c r="D76" s="77" t="s">
        <v>91</v>
      </c>
      <c r="E76" s="10">
        <v>54</v>
      </c>
      <c r="F76" s="10">
        <v>11.21</v>
      </c>
      <c r="G76" s="10">
        <f>F76*E76</f>
        <v>605.34</v>
      </c>
      <c r="H76" s="17"/>
    </row>
    <row r="77" spans="1:8" ht="12.75">
      <c r="A77" s="38" t="s">
        <v>166</v>
      </c>
      <c r="B77" s="39" t="s">
        <v>288</v>
      </c>
      <c r="C77" s="79" t="s">
        <v>167</v>
      </c>
      <c r="D77" s="77" t="s">
        <v>78</v>
      </c>
      <c r="E77" s="10">
        <v>80</v>
      </c>
      <c r="F77" s="10">
        <v>4.55</v>
      </c>
      <c r="G77" s="10">
        <f>F77*E77</f>
        <v>364</v>
      </c>
      <c r="H77" s="17"/>
    </row>
    <row r="78" spans="1:8" ht="18" customHeight="1">
      <c r="A78" s="38" t="s">
        <v>168</v>
      </c>
      <c r="B78" s="39" t="s">
        <v>289</v>
      </c>
      <c r="C78" s="79" t="s">
        <v>169</v>
      </c>
      <c r="D78" s="77" t="s">
        <v>91</v>
      </c>
      <c r="E78" s="10">
        <v>7</v>
      </c>
      <c r="F78" s="10">
        <v>38.59</v>
      </c>
      <c r="G78" s="10">
        <f>F78*E78</f>
        <v>270.13</v>
      </c>
      <c r="H78" s="17"/>
    </row>
    <row r="79" spans="1:8" ht="17.25" customHeight="1">
      <c r="A79" s="38" t="s">
        <v>170</v>
      </c>
      <c r="B79" s="39" t="s">
        <v>290</v>
      </c>
      <c r="C79" s="122" t="s">
        <v>171</v>
      </c>
      <c r="D79" s="77" t="s">
        <v>78</v>
      </c>
      <c r="E79" s="10">
        <v>80</v>
      </c>
      <c r="F79" s="10">
        <v>22.38</v>
      </c>
      <c r="G79" s="10">
        <f>F79*E79</f>
        <v>1790.3999999999999</v>
      </c>
      <c r="H79" s="17"/>
    </row>
    <row r="80" spans="1:8" ht="15">
      <c r="A80" s="38"/>
      <c r="B80" s="39" t="s">
        <v>291</v>
      </c>
      <c r="C80" s="78" t="s">
        <v>172</v>
      </c>
      <c r="D80" s="74"/>
      <c r="E80" s="78"/>
      <c r="F80" s="75"/>
      <c r="G80" s="82"/>
      <c r="H80" s="17"/>
    </row>
    <row r="81" spans="1:8" ht="12.75">
      <c r="A81" s="38" t="s">
        <v>173</v>
      </c>
      <c r="B81" s="39" t="s">
        <v>292</v>
      </c>
      <c r="C81" s="79" t="s">
        <v>174</v>
      </c>
      <c r="D81" s="77" t="s">
        <v>78</v>
      </c>
      <c r="E81" s="10">
        <v>12</v>
      </c>
      <c r="F81" s="10">
        <v>27.92</v>
      </c>
      <c r="G81" s="10">
        <f>F81*E81</f>
        <v>335.04</v>
      </c>
      <c r="H81" s="17"/>
    </row>
    <row r="82" spans="1:8" ht="12.75">
      <c r="A82" s="38" t="s">
        <v>175</v>
      </c>
      <c r="B82" s="39" t="s">
        <v>293</v>
      </c>
      <c r="C82" s="79" t="s">
        <v>176</v>
      </c>
      <c r="D82" s="77" t="s">
        <v>91</v>
      </c>
      <c r="E82" s="10">
        <v>8</v>
      </c>
      <c r="F82" s="10">
        <v>59.08</v>
      </c>
      <c r="G82" s="10">
        <f>F82*E82</f>
        <v>472.64</v>
      </c>
      <c r="H82" s="17"/>
    </row>
    <row r="83" spans="1:8" ht="15">
      <c r="A83" s="38" t="s">
        <v>177</v>
      </c>
      <c r="B83" s="39" t="s">
        <v>294</v>
      </c>
      <c r="C83" s="78" t="s">
        <v>178</v>
      </c>
      <c r="D83" s="74"/>
      <c r="E83" s="78"/>
      <c r="F83" s="75"/>
      <c r="G83" s="82"/>
      <c r="H83" s="17"/>
    </row>
    <row r="84" spans="1:8" ht="12.75">
      <c r="A84" s="38" t="s">
        <v>179</v>
      </c>
      <c r="B84" s="39" t="s">
        <v>295</v>
      </c>
      <c r="C84" s="79" t="s">
        <v>180</v>
      </c>
      <c r="D84" s="77" t="s">
        <v>78</v>
      </c>
      <c r="E84" s="10">
        <v>20</v>
      </c>
      <c r="F84" s="10">
        <v>13.01</v>
      </c>
      <c r="G84" s="10">
        <f>F84*E84</f>
        <v>260.2</v>
      </c>
      <c r="H84" s="17"/>
    </row>
    <row r="85" spans="1:8" ht="12.75">
      <c r="A85" s="38" t="s">
        <v>181</v>
      </c>
      <c r="B85" s="39" t="s">
        <v>296</v>
      </c>
      <c r="C85" s="79" t="s">
        <v>182</v>
      </c>
      <c r="D85" s="77" t="s">
        <v>78</v>
      </c>
      <c r="E85" s="10">
        <v>95</v>
      </c>
      <c r="F85" s="10">
        <v>28.04</v>
      </c>
      <c r="G85" s="10">
        <f>F85*E85</f>
        <v>2663.7999999999997</v>
      </c>
      <c r="H85" s="17"/>
    </row>
    <row r="86" spans="1:8" ht="15">
      <c r="A86" s="38"/>
      <c r="B86" s="39" t="s">
        <v>297</v>
      </c>
      <c r="C86" s="78" t="s">
        <v>183</v>
      </c>
      <c r="D86" s="74"/>
      <c r="E86" s="78"/>
      <c r="F86" s="75"/>
      <c r="G86" s="82"/>
      <c r="H86" s="17"/>
    </row>
    <row r="87" spans="1:8" ht="12.75">
      <c r="A87" s="38" t="s">
        <v>184</v>
      </c>
      <c r="B87" s="39" t="s">
        <v>298</v>
      </c>
      <c r="C87" s="79" t="s">
        <v>185</v>
      </c>
      <c r="D87" s="77" t="s">
        <v>91</v>
      </c>
      <c r="E87" s="10">
        <v>3</v>
      </c>
      <c r="F87" s="10">
        <v>8.7</v>
      </c>
      <c r="G87" s="10">
        <f>F87*E87</f>
        <v>26.099999999999998</v>
      </c>
      <c r="H87" s="17"/>
    </row>
    <row r="88" spans="1:8" ht="12.75">
      <c r="A88" s="38" t="s">
        <v>186</v>
      </c>
      <c r="B88" s="39" t="s">
        <v>299</v>
      </c>
      <c r="C88" s="79" t="s">
        <v>187</v>
      </c>
      <c r="D88" s="77" t="s">
        <v>91</v>
      </c>
      <c r="E88" s="10">
        <v>3</v>
      </c>
      <c r="F88" s="10">
        <v>10.18</v>
      </c>
      <c r="G88" s="10">
        <f>F88*E88</f>
        <v>30.54</v>
      </c>
      <c r="H88" s="17"/>
    </row>
    <row r="89" spans="1:8" ht="15">
      <c r="A89" s="38"/>
      <c r="B89" s="39" t="s">
        <v>300</v>
      </c>
      <c r="C89" s="78" t="s">
        <v>188</v>
      </c>
      <c r="D89" s="74"/>
      <c r="E89" s="78"/>
      <c r="F89" s="75"/>
      <c r="G89" s="82"/>
      <c r="H89" s="17"/>
    </row>
    <row r="90" spans="1:8" ht="12.75">
      <c r="A90" s="38" t="s">
        <v>189</v>
      </c>
      <c r="B90" s="39" t="s">
        <v>301</v>
      </c>
      <c r="C90" s="79" t="s">
        <v>190</v>
      </c>
      <c r="D90" s="77" t="s">
        <v>91</v>
      </c>
      <c r="E90" s="10">
        <v>18</v>
      </c>
      <c r="F90" s="10">
        <v>3.22</v>
      </c>
      <c r="G90" s="10">
        <f>F90*E90</f>
        <v>57.96</v>
      </c>
      <c r="H90" s="17"/>
    </row>
    <row r="91" spans="1:8" ht="12.75">
      <c r="A91" s="38" t="s">
        <v>191</v>
      </c>
      <c r="B91" s="39" t="s">
        <v>302</v>
      </c>
      <c r="C91" s="79" t="s">
        <v>192</v>
      </c>
      <c r="D91" s="77" t="s">
        <v>91</v>
      </c>
      <c r="E91" s="10">
        <v>12</v>
      </c>
      <c r="F91" s="10">
        <v>8.39</v>
      </c>
      <c r="G91" s="10">
        <f>F91*E91</f>
        <v>100.68</v>
      </c>
      <c r="H91" s="17"/>
    </row>
    <row r="92" spans="1:8" ht="12.75">
      <c r="A92" s="38" t="s">
        <v>193</v>
      </c>
      <c r="B92" s="39" t="s">
        <v>303</v>
      </c>
      <c r="C92" s="79" t="s">
        <v>194</v>
      </c>
      <c r="D92" s="77" t="s">
        <v>91</v>
      </c>
      <c r="E92" s="10">
        <v>6</v>
      </c>
      <c r="F92" s="10">
        <v>9.85</v>
      </c>
      <c r="G92" s="10">
        <f>F92*E92</f>
        <v>59.099999999999994</v>
      </c>
      <c r="H92" s="17"/>
    </row>
    <row r="93" spans="1:8" ht="12.75">
      <c r="A93" s="38" t="s">
        <v>195</v>
      </c>
      <c r="B93" s="39" t="s">
        <v>304</v>
      </c>
      <c r="C93" s="79" t="s">
        <v>196</v>
      </c>
      <c r="D93" s="77" t="s">
        <v>91</v>
      </c>
      <c r="E93" s="10">
        <v>6</v>
      </c>
      <c r="F93" s="10">
        <v>10.06</v>
      </c>
      <c r="G93" s="10">
        <f>F93*E93</f>
        <v>60.36</v>
      </c>
      <c r="H93" s="17"/>
    </row>
    <row r="94" spans="1:8" ht="12.75">
      <c r="A94" s="38" t="s">
        <v>197</v>
      </c>
      <c r="B94" s="39" t="s">
        <v>305</v>
      </c>
      <c r="C94" s="79" t="s">
        <v>198</v>
      </c>
      <c r="D94" s="77" t="s">
        <v>91</v>
      </c>
      <c r="E94" s="10">
        <v>16</v>
      </c>
      <c r="F94" s="10">
        <v>9.53</v>
      </c>
      <c r="G94" s="10">
        <f>F94*E94</f>
        <v>152.48</v>
      </c>
      <c r="H94" s="17"/>
    </row>
    <row r="95" spans="1:8" ht="15">
      <c r="A95" s="38"/>
      <c r="B95" s="39" t="s">
        <v>306</v>
      </c>
      <c r="C95" s="78" t="s">
        <v>199</v>
      </c>
      <c r="D95" s="74"/>
      <c r="E95" s="78"/>
      <c r="F95" s="75"/>
      <c r="G95" s="82"/>
      <c r="H95" s="17"/>
    </row>
    <row r="96" spans="1:8" ht="12.75">
      <c r="A96" s="38" t="s">
        <v>200</v>
      </c>
      <c r="B96" s="39" t="s">
        <v>307</v>
      </c>
      <c r="C96" s="79" t="s">
        <v>201</v>
      </c>
      <c r="D96" s="77" t="s">
        <v>91</v>
      </c>
      <c r="E96" s="10">
        <v>8</v>
      </c>
      <c r="F96" s="10">
        <v>11.33</v>
      </c>
      <c r="G96" s="10">
        <f>F96*E96</f>
        <v>90.64</v>
      </c>
      <c r="H96" s="17"/>
    </row>
    <row r="97" spans="1:8" ht="12.75">
      <c r="A97" s="38"/>
      <c r="B97" s="39" t="s">
        <v>308</v>
      </c>
      <c r="C97" s="79" t="s">
        <v>202</v>
      </c>
      <c r="D97" s="77" t="s">
        <v>91</v>
      </c>
      <c r="E97" s="10">
        <v>12</v>
      </c>
      <c r="F97" s="10">
        <v>43</v>
      </c>
      <c r="G97" s="10">
        <f>F97*E97</f>
        <v>516</v>
      </c>
      <c r="H97" s="17"/>
    </row>
    <row r="98" spans="1:8" ht="12.75">
      <c r="A98" s="38"/>
      <c r="B98" s="39" t="s">
        <v>309</v>
      </c>
      <c r="C98" s="79" t="s">
        <v>203</v>
      </c>
      <c r="D98" s="77" t="s">
        <v>91</v>
      </c>
      <c r="E98" s="10">
        <v>4</v>
      </c>
      <c r="F98" s="10">
        <v>1019</v>
      </c>
      <c r="G98" s="10">
        <f>F98*E98</f>
        <v>4076</v>
      </c>
      <c r="H98" s="17"/>
    </row>
    <row r="99" spans="1:8" ht="15">
      <c r="A99" s="38"/>
      <c r="B99" s="39" t="s">
        <v>310</v>
      </c>
      <c r="C99" s="78" t="s">
        <v>204</v>
      </c>
      <c r="D99" s="74"/>
      <c r="E99" s="78"/>
      <c r="F99" s="75"/>
      <c r="G99" s="82"/>
      <c r="H99" s="17"/>
    </row>
    <row r="100" spans="1:8" ht="25.5">
      <c r="A100" s="38" t="s">
        <v>205</v>
      </c>
      <c r="B100" s="39" t="s">
        <v>311</v>
      </c>
      <c r="C100" s="79" t="s">
        <v>206</v>
      </c>
      <c r="D100" s="77" t="s">
        <v>78</v>
      </c>
      <c r="E100" s="10">
        <v>25</v>
      </c>
      <c r="F100" s="10">
        <v>6.65</v>
      </c>
      <c r="G100" s="10">
        <f aca="true" t="shared" si="3" ref="G100:G117">F100*E100</f>
        <v>166.25</v>
      </c>
      <c r="H100" s="17"/>
    </row>
    <row r="101" spans="1:8" ht="25.5">
      <c r="A101" s="38" t="s">
        <v>207</v>
      </c>
      <c r="B101" s="39" t="s">
        <v>312</v>
      </c>
      <c r="C101" s="79" t="s">
        <v>208</v>
      </c>
      <c r="D101" s="77" t="s">
        <v>78</v>
      </c>
      <c r="E101" s="10">
        <v>25</v>
      </c>
      <c r="F101" s="10">
        <v>8.58</v>
      </c>
      <c r="G101" s="10">
        <f t="shared" si="3"/>
        <v>214.5</v>
      </c>
      <c r="H101" s="17"/>
    </row>
    <row r="102" spans="1:8" ht="25.5">
      <c r="A102" s="38" t="s">
        <v>209</v>
      </c>
      <c r="B102" s="39" t="s">
        <v>313</v>
      </c>
      <c r="C102" s="79" t="s">
        <v>210</v>
      </c>
      <c r="D102" s="77" t="s">
        <v>78</v>
      </c>
      <c r="E102" s="10">
        <v>400</v>
      </c>
      <c r="F102" s="10">
        <v>17.65</v>
      </c>
      <c r="G102" s="10">
        <f t="shared" si="3"/>
        <v>7059.999999999999</v>
      </c>
      <c r="H102" s="17"/>
    </row>
    <row r="103" spans="1:8" ht="25.5">
      <c r="A103" s="38" t="s">
        <v>340</v>
      </c>
      <c r="B103" s="39" t="s">
        <v>314</v>
      </c>
      <c r="C103" s="81" t="s">
        <v>341</v>
      </c>
      <c r="D103" s="80" t="s">
        <v>78</v>
      </c>
      <c r="E103" s="10">
        <v>115</v>
      </c>
      <c r="F103" s="10">
        <v>2.53</v>
      </c>
      <c r="G103" s="10">
        <f>F103*E103</f>
        <v>290.95</v>
      </c>
      <c r="H103" s="17"/>
    </row>
    <row r="104" spans="1:8" ht="25.5">
      <c r="A104" s="38" t="s">
        <v>211</v>
      </c>
      <c r="B104" s="39" t="s">
        <v>315</v>
      </c>
      <c r="C104" s="81" t="s">
        <v>212</v>
      </c>
      <c r="D104" s="80" t="s">
        <v>78</v>
      </c>
      <c r="E104" s="10">
        <v>230</v>
      </c>
      <c r="F104" s="10">
        <v>5.05</v>
      </c>
      <c r="G104" s="10">
        <f t="shared" si="3"/>
        <v>1161.5</v>
      </c>
      <c r="H104" s="17"/>
    </row>
    <row r="105" spans="1:8" ht="25.5">
      <c r="A105" s="38" t="s">
        <v>213</v>
      </c>
      <c r="B105" s="39" t="s">
        <v>342</v>
      </c>
      <c r="C105" s="81" t="s">
        <v>214</v>
      </c>
      <c r="D105" s="80" t="s">
        <v>78</v>
      </c>
      <c r="E105" s="10">
        <v>115</v>
      </c>
      <c r="F105" s="10">
        <v>9.62</v>
      </c>
      <c r="G105" s="10">
        <f t="shared" si="3"/>
        <v>1106.3</v>
      </c>
      <c r="H105" s="17"/>
    </row>
    <row r="106" spans="1:8" ht="15">
      <c r="A106" s="38"/>
      <c r="B106" s="39" t="s">
        <v>316</v>
      </c>
      <c r="C106" s="78" t="s">
        <v>215</v>
      </c>
      <c r="D106" s="74"/>
      <c r="E106" s="78"/>
      <c r="F106" s="75"/>
      <c r="G106" s="82"/>
      <c r="H106" s="17"/>
    </row>
    <row r="107" spans="1:8" ht="25.5">
      <c r="A107" s="38" t="s">
        <v>216</v>
      </c>
      <c r="B107" s="39" t="s">
        <v>317</v>
      </c>
      <c r="C107" s="79" t="s">
        <v>217</v>
      </c>
      <c r="D107" s="77" t="s">
        <v>91</v>
      </c>
      <c r="E107" s="10">
        <v>8</v>
      </c>
      <c r="F107" s="10">
        <v>173.01</v>
      </c>
      <c r="G107" s="10">
        <f t="shared" si="3"/>
        <v>1384.08</v>
      </c>
      <c r="H107" s="17"/>
    </row>
    <row r="108" spans="1:8" ht="15">
      <c r="A108" s="38"/>
      <c r="B108" s="39" t="s">
        <v>318</v>
      </c>
      <c r="C108" s="78" t="s">
        <v>218</v>
      </c>
      <c r="D108" s="74"/>
      <c r="E108" s="78"/>
      <c r="F108" s="75"/>
      <c r="G108" s="82"/>
      <c r="H108" s="17"/>
    </row>
    <row r="109" spans="1:8" ht="12.75">
      <c r="A109" s="38" t="s">
        <v>219</v>
      </c>
      <c r="B109" s="39" t="s">
        <v>319</v>
      </c>
      <c r="C109" s="79" t="s">
        <v>220</v>
      </c>
      <c r="D109" s="77" t="s">
        <v>67</v>
      </c>
      <c r="E109" s="10">
        <v>54</v>
      </c>
      <c r="F109" s="10">
        <v>21.58</v>
      </c>
      <c r="G109" s="10">
        <f t="shared" si="3"/>
        <v>1165.32</v>
      </c>
      <c r="H109" s="17"/>
    </row>
    <row r="110" spans="1:8" ht="15">
      <c r="A110" s="38" t="s">
        <v>221</v>
      </c>
      <c r="B110" s="39" t="s">
        <v>320</v>
      </c>
      <c r="C110" s="78" t="s">
        <v>222</v>
      </c>
      <c r="D110" s="74"/>
      <c r="E110" s="78"/>
      <c r="F110" s="75"/>
      <c r="G110" s="82"/>
      <c r="H110" s="17"/>
    </row>
    <row r="111" spans="1:8" ht="12.75">
      <c r="A111" s="38" t="s">
        <v>223</v>
      </c>
      <c r="B111" s="39" t="s">
        <v>321</v>
      </c>
      <c r="C111" s="79" t="s">
        <v>224</v>
      </c>
      <c r="D111" s="77" t="s">
        <v>91</v>
      </c>
      <c r="E111" s="10">
        <v>5</v>
      </c>
      <c r="F111" s="10">
        <v>159.51</v>
      </c>
      <c r="G111" s="10">
        <f t="shared" si="3"/>
        <v>797.55</v>
      </c>
      <c r="H111" s="17"/>
    </row>
    <row r="112" spans="1:8" ht="15">
      <c r="A112" s="38"/>
      <c r="B112" s="39" t="s">
        <v>325</v>
      </c>
      <c r="C112" s="78" t="s">
        <v>225</v>
      </c>
      <c r="D112" s="74"/>
      <c r="E112" s="78"/>
      <c r="F112" s="75"/>
      <c r="G112" s="82"/>
      <c r="H112" s="17"/>
    </row>
    <row r="113" spans="1:8" ht="12.75">
      <c r="A113" s="38" t="s">
        <v>226</v>
      </c>
      <c r="B113" s="39" t="s">
        <v>322</v>
      </c>
      <c r="C113" s="79" t="s">
        <v>227</v>
      </c>
      <c r="D113" s="77" t="s">
        <v>91</v>
      </c>
      <c r="E113" s="10">
        <v>1</v>
      </c>
      <c r="F113" s="10">
        <v>61.82</v>
      </c>
      <c r="G113" s="10">
        <f t="shared" si="3"/>
        <v>61.82</v>
      </c>
      <c r="H113" s="17"/>
    </row>
    <row r="114" spans="1:8" ht="25.5">
      <c r="A114" s="38" t="s">
        <v>228</v>
      </c>
      <c r="B114" s="39" t="s">
        <v>323</v>
      </c>
      <c r="C114" s="79" t="s">
        <v>229</v>
      </c>
      <c r="D114" s="77" t="s">
        <v>91</v>
      </c>
      <c r="E114" s="10">
        <v>4</v>
      </c>
      <c r="F114" s="10">
        <v>136.36</v>
      </c>
      <c r="G114" s="10">
        <f t="shared" si="3"/>
        <v>545.44</v>
      </c>
      <c r="H114" s="17"/>
    </row>
    <row r="115" spans="1:8" ht="25.5">
      <c r="A115" s="38" t="s">
        <v>230</v>
      </c>
      <c r="B115" s="39" t="s">
        <v>324</v>
      </c>
      <c r="C115" s="79" t="s">
        <v>231</v>
      </c>
      <c r="D115" s="77" t="s">
        <v>91</v>
      </c>
      <c r="E115" s="10">
        <v>4</v>
      </c>
      <c r="F115" s="10">
        <v>1336.12</v>
      </c>
      <c r="G115" s="10">
        <f t="shared" si="3"/>
        <v>5344.48</v>
      </c>
      <c r="H115" s="17"/>
    </row>
    <row r="116" spans="1:8" ht="15">
      <c r="A116" s="38" t="s">
        <v>232</v>
      </c>
      <c r="B116" s="39" t="s">
        <v>326</v>
      </c>
      <c r="C116" s="78" t="s">
        <v>233</v>
      </c>
      <c r="D116" s="74"/>
      <c r="E116" s="78"/>
      <c r="F116" s="75"/>
      <c r="G116" s="82"/>
      <c r="H116" s="17"/>
    </row>
    <row r="117" spans="1:8" ht="25.5">
      <c r="A117" s="38" t="s">
        <v>234</v>
      </c>
      <c r="B117" s="39" t="s">
        <v>327</v>
      </c>
      <c r="C117" s="79" t="s">
        <v>235</v>
      </c>
      <c r="D117" s="77" t="s">
        <v>91</v>
      </c>
      <c r="E117" s="10">
        <v>54</v>
      </c>
      <c r="F117" s="10">
        <v>488.33</v>
      </c>
      <c r="G117" s="10">
        <f t="shared" si="3"/>
        <v>26369.82</v>
      </c>
      <c r="H117" s="17"/>
    </row>
    <row r="118" spans="1:8" ht="15">
      <c r="A118" s="38" t="s">
        <v>236</v>
      </c>
      <c r="B118" s="39" t="s">
        <v>328</v>
      </c>
      <c r="C118" s="78" t="s">
        <v>237</v>
      </c>
      <c r="D118" s="74"/>
      <c r="E118" s="78"/>
      <c r="F118" s="75"/>
      <c r="G118" s="82"/>
      <c r="H118" s="17"/>
    </row>
    <row r="119" spans="1:8" ht="16.5" customHeight="1">
      <c r="A119" s="38" t="s">
        <v>238</v>
      </c>
      <c r="B119" s="39" t="s">
        <v>329</v>
      </c>
      <c r="C119" s="79" t="s">
        <v>239</v>
      </c>
      <c r="D119" s="77" t="s">
        <v>91</v>
      </c>
      <c r="E119" s="10">
        <v>2</v>
      </c>
      <c r="F119" s="10">
        <v>19.41</v>
      </c>
      <c r="G119" s="10">
        <f>F119*E119</f>
        <v>38.82</v>
      </c>
      <c r="H119" s="17"/>
    </row>
    <row r="120" spans="1:8" ht="12.75">
      <c r="A120" s="38" t="s">
        <v>240</v>
      </c>
      <c r="B120" s="39" t="s">
        <v>330</v>
      </c>
      <c r="C120" s="79" t="s">
        <v>241</v>
      </c>
      <c r="D120" s="77" t="s">
        <v>91</v>
      </c>
      <c r="E120" s="10">
        <v>6</v>
      </c>
      <c r="F120" s="10">
        <v>116.7</v>
      </c>
      <c r="G120" s="10">
        <f>F120*E120</f>
        <v>700.2</v>
      </c>
      <c r="H120" s="17"/>
    </row>
    <row r="121" spans="1:8" ht="12.75">
      <c r="A121" s="38" t="s">
        <v>242</v>
      </c>
      <c r="B121" s="39" t="s">
        <v>331</v>
      </c>
      <c r="C121" s="79" t="s">
        <v>243</v>
      </c>
      <c r="D121" s="77" t="s">
        <v>91</v>
      </c>
      <c r="E121" s="10">
        <v>6</v>
      </c>
      <c r="F121" s="10">
        <v>27.48</v>
      </c>
      <c r="G121" s="10">
        <f>F121*E121</f>
        <v>164.88</v>
      </c>
      <c r="H121" s="17"/>
    </row>
    <row r="122" spans="1:8" ht="25.5">
      <c r="A122" s="38" t="s">
        <v>244</v>
      </c>
      <c r="B122" s="39" t="s">
        <v>332</v>
      </c>
      <c r="C122" s="79" t="s">
        <v>245</v>
      </c>
      <c r="D122" s="77" t="s">
        <v>91</v>
      </c>
      <c r="E122" s="10">
        <v>6</v>
      </c>
      <c r="F122" s="10">
        <v>40.11</v>
      </c>
      <c r="G122" s="10">
        <f>F122*E122</f>
        <v>240.66</v>
      </c>
      <c r="H122" s="17"/>
    </row>
    <row r="123" spans="1:7" s="48" customFormat="1" ht="15">
      <c r="A123" s="38" t="s">
        <v>246</v>
      </c>
      <c r="B123" s="39" t="s">
        <v>333</v>
      </c>
      <c r="C123" s="78" t="s">
        <v>247</v>
      </c>
      <c r="D123" s="74"/>
      <c r="E123" s="78"/>
      <c r="F123" s="75"/>
      <c r="G123" s="82"/>
    </row>
    <row r="124" spans="1:7" s="48" customFormat="1" ht="25.5">
      <c r="A124" s="38" t="s">
        <v>248</v>
      </c>
      <c r="B124" s="39" t="s">
        <v>334</v>
      </c>
      <c r="C124" s="79" t="s">
        <v>249</v>
      </c>
      <c r="D124" s="77" t="s">
        <v>91</v>
      </c>
      <c r="E124" s="10">
        <v>18</v>
      </c>
      <c r="F124" s="10">
        <v>28.09</v>
      </c>
      <c r="G124" s="10">
        <f>F124*E124</f>
        <v>505.62</v>
      </c>
    </row>
    <row r="125" spans="1:9" ht="25.5">
      <c r="A125" s="38" t="s">
        <v>250</v>
      </c>
      <c r="B125" s="39" t="s">
        <v>335</v>
      </c>
      <c r="C125" s="79" t="s">
        <v>251</v>
      </c>
      <c r="D125" s="77" t="s">
        <v>91</v>
      </c>
      <c r="E125" s="10">
        <v>6</v>
      </c>
      <c r="F125" s="10">
        <v>36.72</v>
      </c>
      <c r="G125" s="10">
        <f>F125*E125</f>
        <v>220.32</v>
      </c>
      <c r="H125" s="17"/>
      <c r="I125" s="17"/>
    </row>
    <row r="126" spans="1:7" s="48" customFormat="1" ht="12.75" customHeight="1">
      <c r="A126" s="38" t="s">
        <v>252</v>
      </c>
      <c r="B126" s="39" t="s">
        <v>336</v>
      </c>
      <c r="C126" s="79" t="s">
        <v>253</v>
      </c>
      <c r="D126" s="77" t="s">
        <v>91</v>
      </c>
      <c r="E126" s="10">
        <v>3</v>
      </c>
      <c r="F126" s="10">
        <v>222.53</v>
      </c>
      <c r="G126" s="10">
        <f>F126*E126</f>
        <v>667.59</v>
      </c>
    </row>
    <row r="127" spans="1:7" ht="12.75">
      <c r="A127" s="38"/>
      <c r="B127" s="39"/>
      <c r="C127" s="86" t="s">
        <v>39</v>
      </c>
      <c r="D127" s="63"/>
      <c r="E127" s="64"/>
      <c r="F127" s="64"/>
      <c r="G127" s="47">
        <f>SUM(G45:G126)</f>
        <v>87099.17000000003</v>
      </c>
    </row>
    <row r="128" spans="1:7" ht="12.75">
      <c r="A128" s="38">
        <v>9</v>
      </c>
      <c r="B128" s="39">
        <v>9</v>
      </c>
      <c r="C128" s="65" t="s">
        <v>106</v>
      </c>
      <c r="D128" s="49"/>
      <c r="E128" s="50"/>
      <c r="F128" s="50"/>
      <c r="G128" s="66"/>
    </row>
    <row r="129" spans="1:7" ht="12.75">
      <c r="A129" s="38" t="s">
        <v>107</v>
      </c>
      <c r="B129" s="39" t="s">
        <v>108</v>
      </c>
      <c r="C129" s="57" t="s">
        <v>109</v>
      </c>
      <c r="D129" s="61" t="s">
        <v>47</v>
      </c>
      <c r="E129" s="10">
        <v>10</v>
      </c>
      <c r="F129" s="10">
        <v>73.95</v>
      </c>
      <c r="G129" s="10">
        <f>E129*F129</f>
        <v>739.5</v>
      </c>
    </row>
    <row r="130" spans="1:7" ht="12.75">
      <c r="A130" s="38"/>
      <c r="B130" s="39"/>
      <c r="C130" s="86" t="s">
        <v>110</v>
      </c>
      <c r="D130" s="63"/>
      <c r="E130" s="64"/>
      <c r="F130" s="64"/>
      <c r="G130" s="47">
        <f>SUM(G128:G129)</f>
        <v>739.5</v>
      </c>
    </row>
    <row r="131" spans="1:7" ht="12.75">
      <c r="A131" s="33"/>
      <c r="B131" s="33"/>
      <c r="C131" s="65" t="s">
        <v>111</v>
      </c>
      <c r="D131" s="49"/>
      <c r="E131" s="50"/>
      <c r="F131" s="50"/>
      <c r="G131" s="83">
        <f>SUM(G127,G43,G37,G33,G25,G22,G19,G10,G130)</f>
        <v>219312.44070000004</v>
      </c>
    </row>
    <row r="132" spans="1:7" ht="12.75">
      <c r="A132" s="68"/>
      <c r="B132" s="68"/>
      <c r="C132" s="69"/>
      <c r="D132" s="70"/>
      <c r="E132" s="71"/>
      <c r="F132" s="71"/>
      <c r="G132" s="72"/>
    </row>
    <row r="133" ht="12.75">
      <c r="C133" s="20" t="s">
        <v>9</v>
      </c>
    </row>
  </sheetData>
  <sheetProtection selectLockedCells="1" selectUnlockedCells="1"/>
  <mergeCells count="4">
    <mergeCell ref="A1:G1"/>
    <mergeCell ref="A2:A4"/>
    <mergeCell ref="C4:F4"/>
    <mergeCell ref="G3:G4"/>
  </mergeCells>
  <printOptions/>
  <pageMargins left="0.97" right="0.3937007874015748" top="0.3937007874015748" bottom="0.3937007874015748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Engenharia</cp:lastModifiedBy>
  <cp:lastPrinted>2018-05-04T14:45:46Z</cp:lastPrinted>
  <dcterms:created xsi:type="dcterms:W3CDTF">2018-05-03T16:12:02Z</dcterms:created>
  <dcterms:modified xsi:type="dcterms:W3CDTF">2018-05-04T14:47:29Z</dcterms:modified>
  <cp:category/>
  <cp:version/>
  <cp:contentType/>
  <cp:contentStatus/>
</cp:coreProperties>
</file>